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15"/>
  <workbookPr filterPrivacy="1" defaultThemeVersion="124226"/>
  <xr:revisionPtr revIDLastSave="326" documentId="13_ncr:1_{0158A87A-9CB7-4B16-A585-5340D314DA55}" xr6:coauthVersionLast="47" xr6:coauthVersionMax="47" xr10:uidLastSave="{7DEC2BC2-0C6E-496C-B128-B37C5B8B2C03}"/>
  <bookViews>
    <workbookView xWindow="28680" yWindow="-120" windowWidth="29040" windowHeight="15720" firstSheet="2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A'!$A$1:$E$28</definedName>
    <definedName name="_xlnm._FilterDatabase" localSheetId="2" hidden="1">'Endereços Ponta B'!$A$2:$M$2</definedName>
    <definedName name="_xlnm._FilterDatabase" localSheetId="0" hidden="1">'Formato da proposta'!$A$3:$W$3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3" l="1"/>
  <c r="K35" i="3"/>
  <c r="L35" i="3"/>
  <c r="M35" i="3"/>
  <c r="H36" i="4"/>
  <c r="J36" i="4"/>
  <c r="L36" i="4"/>
  <c r="M36" i="4"/>
  <c r="W36" i="4"/>
  <c r="J3" i="3"/>
  <c r="K3" i="3"/>
  <c r="L3" i="3"/>
  <c r="M3" i="3"/>
  <c r="J4" i="3"/>
  <c r="K4" i="3"/>
  <c r="L4" i="3"/>
  <c r="M4" i="3"/>
  <c r="J5" i="3"/>
  <c r="K5" i="3"/>
  <c r="L5" i="3"/>
  <c r="M5" i="3"/>
  <c r="J6" i="3"/>
  <c r="K6" i="3"/>
  <c r="L6" i="3"/>
  <c r="M6" i="3"/>
  <c r="J7" i="3"/>
  <c r="K7" i="3"/>
  <c r="L7" i="3"/>
  <c r="M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J13" i="3"/>
  <c r="K13" i="3"/>
  <c r="L13" i="3"/>
  <c r="M13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H4" i="4"/>
  <c r="J4" i="4"/>
  <c r="L4" i="4"/>
  <c r="W4" i="4"/>
  <c r="H5" i="4"/>
  <c r="J5" i="4"/>
  <c r="L5" i="4"/>
  <c r="W5" i="4"/>
  <c r="H6" i="4"/>
  <c r="J6" i="4"/>
  <c r="L6" i="4"/>
  <c r="W6" i="4"/>
  <c r="H7" i="4"/>
  <c r="J7" i="4"/>
  <c r="L7" i="4"/>
  <c r="W7" i="4"/>
  <c r="H8" i="4"/>
  <c r="J8" i="4"/>
  <c r="L8" i="4"/>
  <c r="W8" i="4"/>
  <c r="H9" i="4"/>
  <c r="J9" i="4"/>
  <c r="L9" i="4"/>
  <c r="W9" i="4"/>
  <c r="H10" i="4"/>
  <c r="J10" i="4"/>
  <c r="L10" i="4"/>
  <c r="W10" i="4"/>
  <c r="H11" i="4"/>
  <c r="J11" i="4"/>
  <c r="L11" i="4"/>
  <c r="W11" i="4"/>
  <c r="H12" i="4"/>
  <c r="J12" i="4"/>
  <c r="L12" i="4"/>
  <c r="M12" i="4"/>
  <c r="W12" i="4"/>
  <c r="H13" i="4"/>
  <c r="J13" i="4"/>
  <c r="L13" i="4"/>
  <c r="W13" i="4"/>
  <c r="H14" i="4"/>
  <c r="J14" i="4"/>
  <c r="L14" i="4"/>
  <c r="W14" i="4"/>
  <c r="H15" i="4"/>
  <c r="J15" i="4"/>
  <c r="L15" i="4"/>
  <c r="W15" i="4"/>
  <c r="H16" i="4"/>
  <c r="J16" i="4"/>
  <c r="L16" i="4"/>
  <c r="W16" i="4"/>
  <c r="H17" i="4"/>
  <c r="J17" i="4"/>
  <c r="L17" i="4"/>
  <c r="W17" i="4"/>
  <c r="H18" i="4"/>
  <c r="J18" i="4"/>
  <c r="L18" i="4"/>
  <c r="W18" i="4"/>
  <c r="H19" i="4"/>
  <c r="J19" i="4"/>
  <c r="L19" i="4"/>
  <c r="W19" i="4"/>
  <c r="H20" i="4"/>
  <c r="J20" i="4"/>
  <c r="L20" i="4"/>
  <c r="W20" i="4"/>
  <c r="H21" i="4"/>
  <c r="J21" i="4"/>
  <c r="L21" i="4"/>
  <c r="W21" i="4"/>
  <c r="H22" i="4"/>
  <c r="J22" i="4"/>
  <c r="L22" i="4"/>
  <c r="W22" i="4"/>
  <c r="H23" i="4"/>
  <c r="J23" i="4"/>
  <c r="L23" i="4"/>
  <c r="W23" i="4"/>
  <c r="H24" i="4"/>
  <c r="J24" i="4"/>
  <c r="L24" i="4"/>
  <c r="W24" i="4"/>
  <c r="H25" i="4"/>
  <c r="J25" i="4"/>
  <c r="L25" i="4"/>
  <c r="W25" i="4"/>
  <c r="H26" i="4"/>
  <c r="J26" i="4"/>
  <c r="L26" i="4"/>
  <c r="W26" i="4"/>
  <c r="H27" i="4"/>
  <c r="J27" i="4"/>
  <c r="L27" i="4"/>
  <c r="W27" i="4"/>
  <c r="H28" i="4"/>
  <c r="J28" i="4"/>
  <c r="L28" i="4"/>
  <c r="W28" i="4"/>
  <c r="H29" i="4"/>
  <c r="J29" i="4"/>
  <c r="L29" i="4"/>
  <c r="W29" i="4"/>
  <c r="H30" i="4"/>
  <c r="J30" i="4"/>
  <c r="L30" i="4"/>
  <c r="W30" i="4"/>
  <c r="H31" i="4"/>
  <c r="J31" i="4"/>
  <c r="L31" i="4"/>
  <c r="M31" i="4" s="1"/>
  <c r="W31" i="4"/>
  <c r="H32" i="4"/>
  <c r="J32" i="4"/>
  <c r="L32" i="4"/>
  <c r="W32" i="4"/>
  <c r="H33" i="4"/>
  <c r="J33" i="4"/>
  <c r="L33" i="4"/>
  <c r="W33" i="4"/>
  <c r="H34" i="4"/>
  <c r="J34" i="4"/>
  <c r="L34" i="4"/>
  <c r="W34" i="4"/>
  <c r="H35" i="4"/>
  <c r="J35" i="4"/>
  <c r="L35" i="4"/>
  <c r="W35" i="4"/>
  <c r="H37" i="4"/>
  <c r="J37" i="4"/>
  <c r="L37" i="4"/>
  <c r="W37" i="4"/>
  <c r="H38" i="4"/>
  <c r="J38" i="4"/>
  <c r="L38" i="4"/>
  <c r="W38" i="4"/>
  <c r="H39" i="4"/>
  <c r="J39" i="4"/>
  <c r="L39" i="4"/>
  <c r="W39" i="4"/>
  <c r="H40" i="4"/>
  <c r="J40" i="4"/>
  <c r="L40" i="4"/>
  <c r="W40" i="4"/>
  <c r="H41" i="4"/>
  <c r="J41" i="4"/>
  <c r="L41" i="4"/>
  <c r="M41" i="4" s="1"/>
  <c r="W41" i="4"/>
  <c r="H42" i="4"/>
  <c r="J42" i="4"/>
  <c r="L42" i="4"/>
  <c r="W42" i="4"/>
  <c r="H43" i="4"/>
  <c r="J43" i="4"/>
  <c r="L43" i="4"/>
  <c r="M43" i="4"/>
  <c r="W43" i="4"/>
  <c r="H44" i="4"/>
  <c r="J44" i="4"/>
  <c r="L44" i="4"/>
  <c r="W44" i="4"/>
  <c r="H45" i="4"/>
  <c r="J45" i="4"/>
  <c r="L45" i="4"/>
  <c r="W45" i="4"/>
  <c r="H46" i="4"/>
  <c r="J46" i="4"/>
  <c r="L46" i="4"/>
  <c r="W46" i="4"/>
  <c r="M44" i="4" l="1"/>
  <c r="M40" i="4"/>
  <c r="M39" i="4"/>
  <c r="M38" i="4"/>
  <c r="M37" i="4"/>
  <c r="M35" i="4"/>
  <c r="M34" i="4"/>
  <c r="M32" i="4"/>
  <c r="M30" i="4"/>
  <c r="M28" i="4"/>
  <c r="M27" i="4"/>
  <c r="M26" i="4"/>
  <c r="M25" i="4"/>
  <c r="M24" i="4"/>
  <c r="M23" i="4"/>
  <c r="M20" i="4"/>
  <c r="M18" i="4"/>
  <c r="M17" i="4"/>
  <c r="M16" i="4"/>
  <c r="M9" i="4"/>
  <c r="M8" i="4"/>
  <c r="M5" i="4"/>
  <c r="M4" i="4"/>
  <c r="M29" i="4"/>
  <c r="M22" i="4"/>
  <c r="M19" i="4"/>
  <c r="M10" i="4"/>
  <c r="M33" i="4"/>
  <c r="M46" i="4"/>
  <c r="M6" i="4"/>
  <c r="M21" i="4"/>
  <c r="M15" i="4"/>
  <c r="M13" i="4"/>
  <c r="M11" i="4"/>
  <c r="M42" i="4"/>
  <c r="M45" i="4"/>
  <c r="M14" i="4"/>
  <c r="M7" i="4"/>
</calcChain>
</file>

<file path=xl/sharedStrings.xml><?xml version="1.0" encoding="utf-8"?>
<sst xmlns="http://schemas.openxmlformats.org/spreadsheetml/2006/main" count="677" uniqueCount="410">
  <si>
    <t>Formato da proposta</t>
  </si>
  <si>
    <t>Ponta A</t>
  </si>
  <si>
    <t>Ponta B</t>
  </si>
  <si>
    <t>Parâmetros técnicos (Preenchimento obrigatório)</t>
  </si>
  <si>
    <t>Valores em R$ com impostos para contrato de 24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</si>
  <si>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</si>
  <si>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</si>
  <si>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</si>
  <si>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</si>
  <si>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</si>
  <si>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</si>
  <si>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</si>
  <si>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</si>
  <si>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</si>
  <si>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</si>
  <si>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</si>
  <si>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 ou de parceiros?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</si>
  <si>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</si>
  <si>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</si>
  <si>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</si>
  <si>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</si>
  <si>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</si>
  <si>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</si>
  <si>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</si>
  <si>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</si>
  <si>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</si>
  <si>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AM</t>
  </si>
  <si>
    <t>PoP-AM</t>
  </si>
  <si>
    <t>Instituto Federal de Educação, Ciência e Tecnologia do Amazonas - IFAM</t>
  </si>
  <si>
    <t>Campus Tabatinga</t>
  </si>
  <si>
    <t>BA</t>
  </si>
  <si>
    <t>POP-BA</t>
  </si>
  <si>
    <t>Instituto Federal de Educação, Ciência e Tecnologia da Bahia - IFBA</t>
  </si>
  <si>
    <t>Campus Avançado Ubaitaba</t>
  </si>
  <si>
    <t>PoP-BA</t>
  </si>
  <si>
    <t>Campus Euclídes da Cunha</t>
  </si>
  <si>
    <t>Campus Eunápolis</t>
  </si>
  <si>
    <t>Campus Jacobina</t>
  </si>
  <si>
    <t>Instituto Federal de Educação, Ciência e Tecnologia Baiano - IFBAIANO</t>
  </si>
  <si>
    <t>Campus Governador Mangabeira</t>
  </si>
  <si>
    <t>Campus Itaberaba</t>
  </si>
  <si>
    <t>Campus Itapetinga</t>
  </si>
  <si>
    <t>Universidade Federal do Recôncavo da Bahia - UFRB</t>
  </si>
  <si>
    <t>Campus Cachoeira - CENTRO DE ARTES HUMANIDADES E LETRAS</t>
  </si>
  <si>
    <t>Campus Santo Antônio de Jesus</t>
  </si>
  <si>
    <t>Universidade da Integração Internacional da Lusofonia Afro-Brasileira - UNILAB</t>
  </si>
  <si>
    <t>Campus dos Malês (São Francisco do Conde)</t>
  </si>
  <si>
    <t>GO</t>
  </si>
  <si>
    <t>POP-GO</t>
  </si>
  <si>
    <t>Instituto Federal de Educação, Ciência e Tecnologia Goiás - IFG</t>
  </si>
  <si>
    <t>Campus Goiania Oeste</t>
  </si>
  <si>
    <t>Instituto Federal de Educação, Ciência e Tecnologia Goiano - IFGOIANO</t>
  </si>
  <si>
    <t>Campus Ceres</t>
  </si>
  <si>
    <t>MA</t>
  </si>
  <si>
    <t>POP-MA</t>
  </si>
  <si>
    <t>Instituto Federal de Educação, Ciência e Tecnologia do Maranhão - IFMA</t>
  </si>
  <si>
    <t>Centro de Referência Educacional de Colinas</t>
  </si>
  <si>
    <t>MG</t>
  </si>
  <si>
    <t>PoP-MG</t>
  </si>
  <si>
    <t>Instituto Federal de Educação, Ciência e Tecnologia Sudeste de Minas Gerais - IF SUDESTE MG</t>
  </si>
  <si>
    <t>Campus Bom Sucesso</t>
  </si>
  <si>
    <t>Instituto Federal de Educação, Ciência e Tecnologia de Minas Gerais - IFMG</t>
  </si>
  <si>
    <t>Campus Bambuí</t>
  </si>
  <si>
    <t>Instituto Federal de Educação, Ciência e Tecnologia do Triângulo Mineiro - IFTM</t>
  </si>
  <si>
    <t>Campus Avançado Campina Verde</t>
  </si>
  <si>
    <t>Universidade Federal de Viçosa - UFV</t>
  </si>
  <si>
    <t>Campus Florestal</t>
  </si>
  <si>
    <t>MT</t>
  </si>
  <si>
    <t>POP-MT</t>
  </si>
  <si>
    <t>Instituto Federal de Educação, Ciência e Tecnologia de Mato Grosso - IFMT</t>
  </si>
  <si>
    <t>Campus Avançado Guarantã do Norte</t>
  </si>
  <si>
    <t>Campus Confresa</t>
  </si>
  <si>
    <t>Centro de Referência de Canarana</t>
  </si>
  <si>
    <t>Centro de Referência de Jaciara</t>
  </si>
  <si>
    <t>Centro de Referência de Paranaíta</t>
  </si>
  <si>
    <t>PE</t>
  </si>
  <si>
    <t>POP-PE</t>
  </si>
  <si>
    <t>Instituto Federal de Educação, Ciência e Tecnologia de Pernambuco - IFPE</t>
  </si>
  <si>
    <t>Campus Pesqueira</t>
  </si>
  <si>
    <t>PoP-PE</t>
  </si>
  <si>
    <t>Observatório Nacional - ON</t>
  </si>
  <si>
    <t>Observatório Nacional Itacuruba</t>
  </si>
  <si>
    <t>Universidade Federal Rural de Pernambuco - UFRPE</t>
  </si>
  <si>
    <t>Campus Cabo de Santo Agostinho</t>
  </si>
  <si>
    <t>Campus Estação de Agricultura Irrigada de Parnamirim</t>
  </si>
  <si>
    <t>Colégio Agrícola Dom Agostinho Ikas - Tiúma</t>
  </si>
  <si>
    <t>PI</t>
  </si>
  <si>
    <t>PoP-PI</t>
  </si>
  <si>
    <t>Instituto Federal de Educação, Ciência e Tecnologia do Piauí - IFPI</t>
  </si>
  <si>
    <t>Campus Oeiras</t>
  </si>
  <si>
    <t>RJ</t>
  </si>
  <si>
    <t>PoP-RJ</t>
  </si>
  <si>
    <t>Instituto Federal de Educação, Ciência e Tecnologia do Rio de Janeiro - IFRJ</t>
  </si>
  <si>
    <t>Campus Nilópolis</t>
  </si>
  <si>
    <t>RN</t>
  </si>
  <si>
    <t>POP-RN</t>
  </si>
  <si>
    <t>Universidade Federal Rural do Semi-Árido - UFERSA</t>
  </si>
  <si>
    <t>Campus Caraúbas</t>
  </si>
  <si>
    <t>RS</t>
  </si>
  <si>
    <t>PoP-RS</t>
  </si>
  <si>
    <t>Instituto Federal Sul-Rio-Grandense de Educação, Ciência e Tecnologia - IFSUL</t>
  </si>
  <si>
    <t>Campus Sapiranga</t>
  </si>
  <si>
    <t>SE</t>
  </si>
  <si>
    <t>POP-SE</t>
  </si>
  <si>
    <t>Instituto Federal de Educação, Ciência e Tecnologia de Sergipe - IFS</t>
  </si>
  <si>
    <t>Campus Glória</t>
  </si>
  <si>
    <t>Campus Tobias Barreto</t>
  </si>
  <si>
    <t>SP</t>
  </si>
  <si>
    <t>PoP-SP</t>
  </si>
  <si>
    <t>Instituto Federal de Educação, Ciência e Tecnologia de São Paulo - IFSP</t>
  </si>
  <si>
    <t>Campus Araraquara</t>
  </si>
  <si>
    <t>Campus Barretos</t>
  </si>
  <si>
    <t>Campus Boituva</t>
  </si>
  <si>
    <t>Campus Cubatão</t>
  </si>
  <si>
    <t>Campus Guarulhos</t>
  </si>
  <si>
    <t>Campus Registro</t>
  </si>
  <si>
    <t>Instituto Nacional de Pesquisas Espaciais - INPE</t>
  </si>
  <si>
    <t>Radiobservatorio Itapetininga</t>
  </si>
  <si>
    <t>Universidade Federal de São Carlos - UFSCAR</t>
  </si>
  <si>
    <t>Campus São Carlos</t>
  </si>
  <si>
    <t>TO</t>
  </si>
  <si>
    <t>PoP-TO</t>
  </si>
  <si>
    <t>Instituto Federal de Educação, Ciência e Tecnologia do Tocantins - IFTO</t>
  </si>
  <si>
    <t>Campus Gurupi</t>
  </si>
  <si>
    <t>Circuito Metroethernet</t>
  </si>
  <si>
    <t>Circuito Metroethernet com 5G FWA</t>
  </si>
  <si>
    <t>Porta IP com túnel GRE</t>
  </si>
  <si>
    <t>Fibra óptica</t>
  </si>
  <si>
    <t>Fibra óptica + Enlace de rádio de frequência licenciada</t>
  </si>
  <si>
    <t>Fibra óptica + Rede móvel 4G/5G</t>
  </si>
  <si>
    <t>Enlace de rádio de frequência licenciada</t>
  </si>
  <si>
    <t>Fibra óptica + Satélite</t>
  </si>
  <si>
    <t>Enlace de rádio de frequência licenciada + Satélite</t>
  </si>
  <si>
    <t>Satélite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</si>
  <si>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</si>
  <si>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</si>
  <si>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</si>
  <si>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</si>
  <si>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</si>
  <si>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</si>
  <si>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</si>
  <si>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</si>
  <si>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</si>
  <si>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</si>
  <si>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</si>
  <si>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PoA-Inpe</t>
  </si>
  <si>
    <t>Inpe
Avenida dos Astronautas, 1758, São José dos Campos, SP
CEP.: 12227-010</t>
  </si>
  <si>
    <t>-23.2074566,-45.8603383</t>
  </si>
  <si>
    <t>Nome: Benício Pereira de Carvalho Filho
E-mail: benicio.carvalho@inpe.br
Tel: (12) 3208-6760</t>
  </si>
  <si>
    <t>não informado</t>
  </si>
  <si>
    <t>PoP-AC</t>
  </si>
  <si>
    <t>Ufac
Campus Universitário Professor Aulio Gezio - Prédio Reitoria - CPD
Rodovia BR-364, Km 04</t>
  </si>
  <si>
    <t>-9.9562877,-67.8641031</t>
  </si>
  <si>
    <t>Nome: Renato da Costa Nunes
E-mail: renato.nunes@pop-ac.rnp.br
Tel.: (68) 99942-4919</t>
  </si>
  <si>
    <t>004.071.106/0001-37</t>
  </si>
  <si>
    <t>PoP-AL</t>
  </si>
  <si>
    <t xml:space="preserve">Fapeal
Rua Melo Moraes, 354, Centro, Maceió, AL
CEP.: 57020-330 </t>
  </si>
  <si>
    <t>-9.661243,-35.741621</t>
  </si>
  <si>
    <t>Nome: Felipe Gomes Athayde
E-mail: felipe.athayde@fapeal.br
Tels.: (82) 3315-4999 / (82) 9117-1081</t>
  </si>
  <si>
    <t>035.562.321/0001-64</t>
  </si>
  <si>
    <t>Universidade Federal do Amazonas (UFAM)
Avenida General Rodrigo Octavio, 6200, Campus Universitário - Setor Norte,
Bloco CTIC, sala PoP-AM / RNP - térreo, Coroado I - Manaus - AM
CEP.: 69080-900</t>
  </si>
  <si>
    <t>-3.088132, -59.964966</t>
  </si>
  <si>
    <t>Nome: Lindomar Costa dos Santos
E-mail: lindomar.santos@pop-am.rnp.br
Tels.: (92) 99113-6034 / (92) 3305-4000 (Ramal 2043)</t>
  </si>
  <si>
    <t>004.378.626/0001-97</t>
  </si>
  <si>
    <t>PoP-AP</t>
  </si>
  <si>
    <t>Unifap
Rodovia Josmar Chaves Pinto, Km 02/UNIFAP/DINFO, Zerão, Macapá, AP
CEP.: 68902-280</t>
  </si>
  <si>
    <t>-0.006304,-51.082852</t>
  </si>
  <si>
    <t>Nome: Samir Silva
E-mail: samir.silva@pop-ap.rnp.br</t>
  </si>
  <si>
    <t>034.868.257/0001-81</t>
  </si>
  <si>
    <t>UFBA 
Avenida Milton Santos, s/n, Prédio do CPD/UFBA, Ondina, Salvador, BA 
CEP.: 40170-110</t>
  </si>
  <si>
    <t>-13.00246,-38.508975</t>
  </si>
  <si>
    <t>Nome: Luiz Cláudio Mendonça
E-mail: mendonca@ufba.br
Tels.: (71) 3283-6114 / (71) 3283-6128 / (71) 3283-6112</t>
  </si>
  <si>
    <t>015.180.714/0001-04</t>
  </si>
  <si>
    <t>PoP-CE</t>
  </si>
  <si>
    <t>UFC
Campus do PICI, Bloco 901, Térreo, PICI, Fortaleza, CE
CEP.: 60455-760</t>
  </si>
  <si>
    <t>-3.7465433,-38.5739928</t>
  </si>
  <si>
    <t>Nome: Eriko Mota
E-mail: eriko.mota@pop-ce.rnp.br
Tel.: (85) 99197-2027</t>
  </si>
  <si>
    <t>007.272.636/0001-31</t>
  </si>
  <si>
    <t>PoP-DF</t>
  </si>
  <si>
    <t>Ibict
SAS, Quadra 05, Lote 06, Bloco H, Edifício IBICT, Sala 700, Setor de Autarquia Sul, Brasília, DF
CEP.: 70070-910</t>
  </si>
  <si>
    <t>-15.804474,-47.881706</t>
  </si>
  <si>
    <t>Nome: Valter Pereira
E-mail: valter.pereira@rnp.br
Tel.: (61) 3243-4446</t>
  </si>
  <si>
    <t>004.082.993/0001-49</t>
  </si>
  <si>
    <t>PoP-ES</t>
  </si>
  <si>
    <t>Ufes
Avenida Fernando Ferrari, s/n, Núcleo de Processamento de Dados da UFES, Goiabeiras, Vitória, ES
CEP.: 29060-900</t>
  </si>
  <si>
    <t>-20.277323,-40.304187</t>
  </si>
  <si>
    <t>Nome: Luiz Guilherme Bergasmachi Bueloni
E-mail: luiz.bueloni@pop-es.rnp.br
Tels.: (27) 4009-2257 / (27) 4009-2089 / (27) 3020-2206</t>
  </si>
  <si>
    <t>032.479.123/0001-43</t>
  </si>
  <si>
    <t>PoP-GO</t>
  </si>
  <si>
    <t>UFG
Praça Universitária, s/n, Prédio da UFGNet, Escola de Engenharia, Goiânia, GO
CEP.: 74605-220</t>
  </si>
  <si>
    <t>-16.677372,-49.243683</t>
  </si>
  <si>
    <t>Nome: Daniel Stone
E-mails: stone@pop-go.rnp.br / stone@ufg.br
Tels.: (62) 3209-6002 / 3521-1330</t>
  </si>
  <si>
    <t>001.567.601/0001-43</t>
  </si>
  <si>
    <t>PoP-MA</t>
  </si>
  <si>
    <t>Ufma
Avenida dos Portugueses, s/n, Prédio Anexo do NTI-UFMA, Bacanga, São Luís, MA
CEP.: 65085-580</t>
  </si>
  <si>
    <t>-2.552041,-44.307405</t>
  </si>
  <si>
    <t>Nome: Marcos Aurélio Saminez da Silva
E-mail: marcos.silva@pop-ma.rnp.br
Tel.: (98) 3272-8896</t>
  </si>
  <si>
    <t>006.279.103/0001-19</t>
  </si>
  <si>
    <t>Ufmg
Avenida Antônio Carlos, 6627, Prédio do ICEx, 3º andar, Sala 3050, Cidade Universitária, Pampulha, Belo Horizonte, MG
CEP.: 31270-901</t>
  </si>
  <si>
    <t>-19.870103,-43.961459</t>
  </si>
  <si>
    <t>Nome: Marcelo Oliveira
E-mail: marcelo.oliveira@rnp.br
Tel.: (31) 3409-5829</t>
  </si>
  <si>
    <t>017.217.985/0001-04</t>
  </si>
  <si>
    <t>PoP-MS</t>
  </si>
  <si>
    <t>Ufms
Prédio Núcleo Informática, Cidade Universitária, Caixa Postal 549, Campo Grande, MS
CEP.: 79070-900</t>
  </si>
  <si>
    <t>-20.501317,-54.615643</t>
  </si>
  <si>
    <t>Nome: Eduardo Martins
E-mail: emartins@nin.ufms.br
Tels.: (67) 3345-7664, (67) 3345-7665, (67) 3345-7666, (67) 3345-7667, (67) 3345-7660 e (67) 3345-7661</t>
  </si>
  <si>
    <t>015.461.510/0001-33</t>
  </si>
  <si>
    <t>PoP-MT</t>
  </si>
  <si>
    <t>Ufmt
CPD (Gerência Internet)
Avenida Fernando Correa da Costa, 2.637, Boa Esperança, Cuiabá, MT
CEP.:  78060-900</t>
  </si>
  <si>
    <t>-15.617465,-56.069535</t>
  </si>
  <si>
    <t>Nome: Jean Caminha
E-mail: jean.caminha@pop-mt.rnp.br
Tels.: (65) 3615-8245 / (65) 98471-3671</t>
  </si>
  <si>
    <t>033.004.540/0001-00</t>
  </si>
  <si>
    <t>PoP-PA</t>
  </si>
  <si>
    <t>Ufpa
Rua Augusto Corrêa, 01, Prédio CTIC, Guamá, Belém, PA
CEP.: 66075-110</t>
  </si>
  <si>
    <t>-1.472702,-48.450111</t>
  </si>
  <si>
    <t>Nome: Vanner Vasconcellos
E-mail: vanner@pop-pa.rnp.br
Tels.: (91) 3201-7807 / (91) 3201-7792</t>
  </si>
  <si>
    <t>034.621.748/0001-23</t>
  </si>
  <si>
    <t>PoP-PB</t>
  </si>
  <si>
    <t>Ufcg
Avenida Aprígio Veloso, 882, Bloco CN, Sala 120, Bodocongó, Campina Grande, PB
CEP.: 58109-970</t>
  </si>
  <si>
    <t>-7.216198,-35.908253</t>
  </si>
  <si>
    <t xml:space="preserve">Nome: Helton Medeiros
E-mails: helton.medeiros@rnp.br / operacao@pop-pb.rnp.br
Tels.: (81) 99571-0757 / (83) 2101-1442 </t>
  </si>
  <si>
    <t>005.055.128/0001-76</t>
  </si>
  <si>
    <t>Itep
Avenida Prof. Luiz Freire, 700, Cidade Universitária, Recife, PE
CEP.: 50740-540</t>
  </si>
  <si>
    <t>-8.058719,-34.95297</t>
  </si>
  <si>
    <t>Nome: Zuleika Tenório
E-mail: zuleika@pop-pe.rnp.br / pe.operacoes@rnp
Tel.: (81) 3272-4244</t>
  </si>
  <si>
    <t>005.774.391/0001-15</t>
  </si>
  <si>
    <t>Fapepi
Avenida Odilon Araújo, 372, Piçarra, Teresina, PI
CEP.: 64017-280</t>
  </si>
  <si>
    <t>-5.096299,-42.79888</t>
  </si>
  <si>
    <t xml:space="preserve">Nome: Rafael Amaral de Oliveira
E-mail: rafael.amaral@rnp.br
Tels.: (86) 3216-6092 </t>
  </si>
  <si>
    <t>000.422.744/0001-02</t>
  </si>
  <si>
    <t>PoP-PR</t>
  </si>
  <si>
    <t>Ufpr
Centro Politécnico, Jardim das Américas, Curitiba, PR
CEP.: 81531-990</t>
  </si>
  <si>
    <t>-25.449923,-49.230708</t>
  </si>
  <si>
    <t>Nome: Christian Lyra Gomes
E-mail: lyra@pop-pr.rnp.br
Tels.: (41) 3361-3343 / (41) 3361-3491</t>
  </si>
  <si>
    <t>075.095.679/0001-49</t>
  </si>
  <si>
    <t>Lncc
Rua Lauro Müller, 455, Botafogo, Rio de Janeiro, RJ
CEP.: 22290-160</t>
  </si>
  <si>
    <t>-22.954072,-43.174311</t>
  </si>
  <si>
    <t>Nome: Pedro Henrique Diniz 
E-mail: pedro.diniz@rnp.br
Tel.: (21) 2141-7474</t>
  </si>
  <si>
    <t>004.079.233/0001-82</t>
  </si>
  <si>
    <t>PoP-RN</t>
  </si>
  <si>
    <t>Ufrn
Centro de Convivência da UFRN, Campus Universitário, Lagoa Nova, Natal, RN
CEP.: 59078-970</t>
  </si>
  <si>
    <t>-5.839722,-35.201685</t>
  </si>
  <si>
    <t>Nome: Edson Moreira
E-mail: edson@pop-rn.rnp.br
Tel.: (84) 3215-3170</t>
  </si>
  <si>
    <t>024.365.710/0001-83</t>
  </si>
  <si>
    <t>PoP-RO</t>
  </si>
  <si>
    <t>Unir
BR-364, Km 9,5, Sentido Rio Branco - AC, Prédio Bloco da Reitoria, Porto Velho, RO
CEP.:  76808-695</t>
  </si>
  <si>
    <t>-11.416521,-61.45527</t>
  </si>
  <si>
    <t>Nome: André Luis Freitas
E-mail: andre@unir.br 
Tel.: (69) 2182-2176</t>
  </si>
  <si>
    <t>004.418.943/0001-90</t>
  </si>
  <si>
    <t>PoP-RR</t>
  </si>
  <si>
    <t>Ufrr
Avenida Capitão Ene Garcez, 2413, CECOMP, Campus do Paricarana, Boa Vista, RR
CEP.: 69310-270</t>
  </si>
  <si>
    <t>2.840462,-60.691718</t>
  </si>
  <si>
    <t xml:space="preserve">Nome: Roberto Câmara
E-mail: roberto.camara@pop-rr.rnp.br
Tel.: (95) 3621-3175 </t>
  </si>
  <si>
    <t>034.792.077/0001-63</t>
  </si>
  <si>
    <t>Ufrgs
Rua Ramiro Barcelos, 2574, Santana, Porto Alegre, RS
CEP.: 90035-003</t>
  </si>
  <si>
    <t>-30.039309,-51.208155</t>
  </si>
  <si>
    <t>Nome: Leandro Bertholdo
E-mail: berthold@pop-rs.rnp.br
Tels.: (51) 3308-5039 / (51) 3308-5042</t>
  </si>
  <si>
    <t>074.704.008/0001-75</t>
  </si>
  <si>
    <t>PoP-SC</t>
  </si>
  <si>
    <t>Ufsc
Superintendência de Governança Eletrônica e Tecnologia da Informação e Comunicação – SeTIC
Ponto de Presença da RNP em Santa Catarina - PoP-SC/RNP
Centro Tecnológico
Campus Universitário - Trindade - Florianópolis
CEP.: 88040900</t>
  </si>
  <si>
    <t>-27.601354, -48.517869</t>
  </si>
  <si>
    <t>Nome: Guilherme Eliseu Rhoden
E-mail: guilherme.rhoden@rnp.br
Tel.: (48) 3721-3000</t>
  </si>
  <si>
    <t>083.899.526/0001-82</t>
  </si>
  <si>
    <t>PoP-SE</t>
  </si>
  <si>
    <t>UFS (Prédio da STIC)
Av. Marcelo Deda Chagas, s/n, Bairro Rosa Elze
São Cristóvão/SE
CEP 49107-230</t>
  </si>
  <si>
    <t>-10.926597,-37.102841</t>
  </si>
  <si>
    <t>Nome: Dilton Dantas
E-mail: dilton.dantas@pop-se.rnp.br
Tel.: (79) 3194-6355</t>
  </si>
  <si>
    <t>013.031.547/0001-04</t>
  </si>
  <si>
    <t>NIC.br
Avenida João Dias, 3163, Santo Amaro, São Paulo, SP
CEP.: 04723-003</t>
  </si>
  <si>
    <t>-23.645191,-46.7306499</t>
  </si>
  <si>
    <t>Nome: Rogério Herrera Mendonca
E-mail: rogerio@pop-sp.rnp.br
Tel.: (11) 3091-8901</t>
  </si>
  <si>
    <t>UFT
Avenida NS 15, ALCNO 14, Bloco IV, Palmas, TO
CEP.: 77020-120</t>
  </si>
  <si>
    <t>-10.225831,-48.365484</t>
  </si>
  <si>
    <t>Nome: Junior Fernandes de Oliveira
E-mail: junior.fernandes@pop-to.rnp.br
Tels.: (63) 3232-4034 / (63) 99225-4783</t>
  </si>
  <si>
    <t>005.149.726/0001-04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</si>
  <si>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</si>
  <si>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</si>
  <si>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</si>
  <si>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</si>
  <si>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</si>
  <si>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</si>
  <si>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AV Santos Dumont, S/N, Vila Verde, Tabatinga - AM</t>
  </si>
  <si>
    <t>-4.231942, -69.911562</t>
  </si>
  <si>
    <t>Nome: João Luiz Cavalcanti Ferreira
Tel.: (92) 3635-1981
E-mail: gti@ifam.edu.br</t>
  </si>
  <si>
    <t>R Juca Magalhães, s/n, Centro, Ubaitaba - BA</t>
  </si>
  <si>
    <t>-14.311955, -39.325271</t>
  </si>
  <si>
    <t>Nome: Aijalon Brito Da Silva Junior
Tel.: (73) 98867-1635
E-mail: cgti.ubt@ifba.edu.br</t>
  </si>
  <si>
    <t>ROD BR 116, 220, Centro, Euclides da Cunha - BA</t>
  </si>
  <si>
    <t>-10.53687, -38.998473</t>
  </si>
  <si>
    <t>Nome: Luiz Claudio Machado
Tel.: -
E-mail: dgti@ifba.edu.br</t>
  </si>
  <si>
    <t>AV David Jonas Fadini, s/n, Rosa Neto, Eunápolis - BA</t>
  </si>
  <si>
    <t>-16.349141, -39.578624</t>
  </si>
  <si>
    <t>Nome: Michael Machado
Tel.: (75) 32216475 | (75) 32253480 | (75) 992411415 | (73) 8119-3375
E-mail: michael.paixao@ifba.edu.br</t>
  </si>
  <si>
    <t>AV Centenário, s/n, Nazaré, Jacobina - BA</t>
  </si>
  <si>
    <t>-11.180686, -40.537604</t>
  </si>
  <si>
    <t>Nome: Epaminondas Silva Macedo
Tel.: (71) 8853-2306
E-mail: epaminondas@ifba.edu.br</t>
  </si>
  <si>
    <t>R Waldemar Mascarenhas, s/n, Portão, Governador Mangabeira - BA</t>
  </si>
  <si>
    <t>-12.971583, -38.438248</t>
  </si>
  <si>
    <t>Nome: Vinicius Gomes De Araujo Lima
Tel.: (75) 36383505 | (75) 36383500
E-mail: vinicius.lima@gm.ifbaiano.edu.br</t>
  </si>
  <si>
    <t>ROD BA 233, s/n, Zona Rural, Itaberaba - BA</t>
  </si>
  <si>
    <t>-12.504548, -40.250102</t>
  </si>
  <si>
    <t>Nome: Clodoaldo Nunes Da Silva
Tel.: (75) 99127-6003
E-mail: clodoaldo.nunes@ifbaiano.edu.br</t>
  </si>
  <si>
    <t>ROD Itapetinga/ Itororó, s/n, Clerolândia, Itapetinga - BA</t>
  </si>
  <si>
    <t>-15.245421576448747, -40.228296373695485</t>
  </si>
  <si>
    <t>Nome: Adroaldo Rodrigues Santos 
Tel.: (73) 98123-6872
E-mail: adroaldo.santos@ifbaiano.edu.br</t>
  </si>
  <si>
    <t>R Maestro Irineu Sacramento, S/N, Centro Cachoeira, Cachoeira - BA</t>
  </si>
  <si>
    <t>-12.6013861, -38.9688756</t>
  </si>
  <si>
    <t>Nome: Anderson Lago Gomes
Tel.: (75) 3673-0505/0506 | (75) 999189113
E-mail: andersonlago@ufrb.edu.br</t>
  </si>
  <si>
    <t>AV Carlos Amaral, 1015, Cajueiro, Santo Antônio de Jesus - BA</t>
  </si>
  <si>
    <t>-12.978, -39.251389</t>
  </si>
  <si>
    <t>AV Juvenal Eugênio de Queiroz, s/n, Baixa Fria, São Francisco do Conde - BA</t>
  </si>
  <si>
    <t>-12.616275, -38.662809</t>
  </si>
  <si>
    <t>Nome: Bismarck Almeida
Tel.: (75) 98111-1331
E-mail: bismarck@unilab.edu.br</t>
  </si>
  <si>
    <t>R F 17, 01, Vilage Santa Rita, Goiânia - GO</t>
  </si>
  <si>
    <t>-16.7130344, -49.3429730</t>
  </si>
  <si>
    <t>Nome: Milton Ferreira De Azara Filho
Tel.: -
E-mail: milton.filho@ifg.edu.br</t>
  </si>
  <si>
    <t>ROD GO 154, KM 03, Ceres, Ceres - GO</t>
  </si>
  <si>
    <t>-15.351549, -49.595869</t>
  </si>
  <si>
    <t>Nome: Marcelo Ortega
Tel.: (62) 3307-7100 | (62) 98415-2825
E-mail: marcelo.ortega@ifgoiano.edu.br</t>
  </si>
  <si>
    <t>R Mirador, S/N, Centro Colinas, Colinas - MA</t>
  </si>
  <si>
    <t>-6.06738805770874, -44.2553405</t>
  </si>
  <si>
    <t>Nome: William Corrêa Mendes
Tel.: (98) 98440-1998 | (98) 3268-6995 | (98) 98843 0822 | (98) 3215 1705 | (98) 3218-9062
E-mail: william.mendes@ifma.edu.br</t>
  </si>
  <si>
    <t>R da Independência, 30, Aparecida, Bom Sucesso - MG</t>
  </si>
  <si>
    <t>-21.0380519, -44.7670656</t>
  </si>
  <si>
    <t>Nome: Wilker Rodrigues De Almeida
Tel.: (32) 8426-8681
E-mail: wilker.almeida@ifsulestemg.edu.br</t>
  </si>
  <si>
    <t>ROD Bambuí / Medeiros, KM 05, Zona Rural, Bambuí - MG</t>
  </si>
  <si>
    <t>-20.03349423463178, -46.00982438673378</t>
  </si>
  <si>
    <t>Nome: Saulo Henrique D Carlos Barbosa
Tel.: (37) 3431-4925
E-mail: saulo.barbosa@ifmg.edu.br</t>
  </si>
  <si>
    <t>ROD BR 364, KM 153, Zona Rural, Campina Verde - MG</t>
  </si>
  <si>
    <t>-19.538615, -49.486704</t>
  </si>
  <si>
    <t>Nome: Waldemar Pamplona Da Silva
Tel.: (34) 99181-4785
E-mail: w.pamplona@iftm.edu.br</t>
  </si>
  <si>
    <t>ROD LGM 818, s/n, CEDAF, Florestal - MG</t>
  </si>
  <si>
    <t>-19.883979920117213, -44.417989475201935</t>
  </si>
  <si>
    <t>Nome: Michelini Lopes Da Mota
Tel.: (31) 3899-2500/2501 | (31) 38993100 | (31) 86345223
E-mail: michelini@ufv.br</t>
  </si>
  <si>
    <t>R Linha Páscoa, Km 04, Zona Rural, Guarantã do Norte - MT</t>
  </si>
  <si>
    <t>-9.9623525, -54.8694166</t>
  </si>
  <si>
    <t>Nome: Rafael Bezerra Scarselli
Tel.: (65) 3616-4102
E-mail: rafael.scarselli@ifmt.edu.br</t>
  </si>
  <si>
    <t>AV Vilmar Fernandes, 300, Setor Santa Luzia, Confresa - MT</t>
  </si>
  <si>
    <t>-10.661110329972598, -51.55724897116447</t>
  </si>
  <si>
    <t>Nome: Douglas Willer Ferrari Luz Vilela
Tel.: (65) 9901-1710
E-mail: douglas.vilela@cfs.ifmt.edu.br</t>
  </si>
  <si>
    <t>Campus Canarana</t>
  </si>
  <si>
    <t>Avenida Rio Grande do Sul, 2131 - Setor Industrial 78.640-000 - Canarana/MT</t>
  </si>
  <si>
    <t>-13.55170609387963, -52.250698461456466</t>
  </si>
  <si>
    <t>Nome: Carlos Camara
Tel.: 65 99207-4543
E-mail: gabinete@ifmt.edu.br</t>
  </si>
  <si>
    <t>Avenida Zé de Bia, nº 976, Jardim Aeroporto II 78820-000, Jaciara/MT</t>
  </si>
  <si>
    <t>-15.939580190828963, -54.97065769024268</t>
  </si>
  <si>
    <t>Nome: Osvaldo Martins Capelani
Tel.: (66) 981001905
E-mail: osvaldo.capelani@ifmt.edu.br</t>
  </si>
  <si>
    <t>Rua Vitória Régia, 2-202 78.590-000 - Paranaíta/MT</t>
  </si>
  <si>
    <t>-9.66236426428774, -56.449426661522466</t>
  </si>
  <si>
    <t>Nome: Marcos Luiz Peixoto Costa Junior
Tel.: (66) 99983-8610
E-mail: costa.junior@ifmt.edu.br</t>
  </si>
  <si>
    <t>ROD BR 232, KM 208, Prado, Pesqueira - PE</t>
  </si>
  <si>
    <t>-8.369216, -36.671229</t>
  </si>
  <si>
    <t>Nome: Jobson Tenorio Do Nascimento
Tel.: -
E-mail: jobson.nascimento@pesquera.ifpe.edu.br</t>
  </si>
  <si>
    <t>AV Patriarca Aníbal Alves Cantarelli, s/n, Serrinha, Itacuruba - PE</t>
  </si>
  <si>
    <t>-8.792119, -38.688853</t>
  </si>
  <si>
    <t>Nome: Daniela Lazaro
Tel.: () 35049175
E-mail: lazaro@on.br</t>
  </si>
  <si>
    <t>ROD BR 101 Sul, 5225, Ponte dos Carvalhos, Cabo de Santo Agostinho - PE</t>
  </si>
  <si>
    <t>-8.261670, -35.014521</t>
  </si>
  <si>
    <t>Nome: Andre Aziz Camilo De Araujo
Tel.: (81) 3320-6598 | () 33206046
E-mail: coord.redes@nti.ufrpe.br</t>
  </si>
  <si>
    <t>AV Aristando Ferreira Lima, s/n, Centro, Parnamirim - PE</t>
  </si>
  <si>
    <t>-8.090466, -39.574813</t>
  </si>
  <si>
    <t>Nome: Fernando José Suruagy Monteiro
Tel.: (81) 3320-6046 | (81) 99971-3999
E-mail: suruagy@nti.ufrpe.br</t>
  </si>
  <si>
    <t>ROD PE 05 KM 25, 4000, Tiúma, São Lourenço da Mata - PE</t>
  </si>
  <si>
    <t>-7.986283, -35.054634</t>
  </si>
  <si>
    <t>R Projetada, s/n, Uberaba II, Oeiras - PI</t>
  </si>
  <si>
    <t>-6.994660, -42.101954</t>
  </si>
  <si>
    <t>Nome: Lucas Oliveira
Tel.: (89) 99434-0677
E-mail: lucas.oliveira@ifpi.edu.br</t>
  </si>
  <si>
    <t>R Lúcio Tavares, 1045, Centro, Nilópolis - RJ</t>
  </si>
  <si>
    <t>-22.801268, -43.419300</t>
  </si>
  <si>
    <t>Nome: Alexandre Pinheiro Gonçalves
Tel.: () | (21) 997527748
E-mail: alexandre.goncalves@ifrj.edu.br</t>
  </si>
  <si>
    <t>ROD NR 233, km 01, Zona Rural, Caraúbas - RN</t>
  </si>
  <si>
    <t>-5.772051, -37.569230</t>
  </si>
  <si>
    <t>Nome: Adson Matheus
Tel.: (84) 99802-4281
E-mail: adson.matheus@ufersa.edu.br</t>
  </si>
  <si>
    <t>AV Carlos Gilberto Weis, 155, Oeste, Sapiranga - RS</t>
  </si>
  <si>
    <t>-29.648720, -51.031741</t>
  </si>
  <si>
    <t>Nome: Julio Korzekwa
Tel.: () 93878795
E-mail: juliokorzekwa@ifsul.edu.br</t>
  </si>
  <si>
    <t>A Povoado Piabas, s/n, Zona Rural, Nossa Senhora da Glória - SE</t>
  </si>
  <si>
    <t>-10.1926898, -37,4440524</t>
  </si>
  <si>
    <t>Nome: José Henrique Dias Dos Santos
Tel.: (79) 99103-0883
E-mail: henrique.santos@ifs.edu.br</t>
  </si>
  <si>
    <t>AV Osvaldo Carvalho Prado, s/n, Conjunto Irmã Dulce, Tobias Barreto - SE</t>
  </si>
  <si>
    <t>-11.1639726735446, -37.98129255190304</t>
  </si>
  <si>
    <t>Nome: Rosevaldo Xavier Santos
Tel.: (79) 99856 -5615 | (79) 3711-3290
E-mail: rosevaldo.santos@ifs.edu.br</t>
  </si>
  <si>
    <t>R Doutor Aldo Benedito Pierri, 250, Jardim dos Manacás, Araraquara - SP</t>
  </si>
  <si>
    <t>-21.785390, -48.211838</t>
  </si>
  <si>
    <t>Nome: Carlos Elizandro Corrêa
Tel.: (16) 3303-2332
E-mail: carlos.correa@ifsp.edu.br</t>
  </si>
  <si>
    <t>AV C-1, 250, Ide Daher, Barretos - SP</t>
  </si>
  <si>
    <t>-20.541550, -48.549474</t>
  </si>
  <si>
    <t>Nome: Simone Mendes Delphino
Tel.: (17) 92182017
E-mail: simend@cefetsp.br</t>
  </si>
  <si>
    <t>AV Zélia de Lima Rosa, 100, Portal dos Pássaros, Boituva - SP</t>
  </si>
  <si>
    <t>-23.288530, -47.651954</t>
  </si>
  <si>
    <t>Nome: Luis Fernando Fontana Rodrigues Moledo
Tel.: (15) 9672-9925
E-mail: luiz.fontana@cefetsp.br</t>
  </si>
  <si>
    <t>R Maria Cristina, 50, Jardim Casqueiro, Cubatão - SP</t>
  </si>
  <si>
    <t>-23.927747, -46.412013</t>
  </si>
  <si>
    <t>Nome: Marco Aurelio
Tel.: (13) 99157-4481
E-mail: mmarques@ifsp.edu.br</t>
  </si>
  <si>
    <t>AV Salgado Filho, 3501, Vila Rio de Janeiro, Guarulhos - SP</t>
  </si>
  <si>
    <t>-23.439625,-46.536854</t>
  </si>
  <si>
    <t>Nome: Robson Ferreira Lopes
Tel.: (11) 98562-4094
E-mail: rferreira@ifsp.edu.br</t>
  </si>
  <si>
    <t>EST Municipal do Bairro Agrochá, 5180, Agrochá, Registro - SP</t>
  </si>
  <si>
    <t>-24.533277, -47.869164</t>
  </si>
  <si>
    <t>Nome: Tatiana Regina Da Silva Simão
Tel.: (11) 2763-7518/7653
E-mail: tatiana@cefetsp.br</t>
  </si>
  <si>
    <t>Radiobservatório do Itapetinga</t>
  </si>
  <si>
    <t>EST do Mackenzie, s/n, Itapetinga, Atibaia - SP</t>
  </si>
  <si>
    <t>-23.185184, -46.558273</t>
  </si>
  <si>
    <t>Nome: Antônio Ésio Marcondes Salgado
Tel.: (12) 3208-6071 | (12) 3208-6072 | (12) 3208-6851
E-mail: antonio.esio@inpe.br</t>
  </si>
  <si>
    <t>ROD Washington Luís, Km 235, Jardim Guanabara, São Carlos - SP</t>
  </si>
  <si>
    <t>-21.978524, -47.881218</t>
  </si>
  <si>
    <t>Nome: Paulo Fernando Gassi Reali
Tel.: (16) 99705-7842 | () 33518419
E-mail: paulo@power.ufscar.br</t>
  </si>
  <si>
    <t>AL Madrid, 545, Jardim Sevilha, Gurupi - TO</t>
  </si>
  <si>
    <t>-11.738910, -49.054459</t>
  </si>
  <si>
    <t>Nome: Guilherme Oliveira Quintino
Tel.: (63) 3311-5413 | (64) 99989-6467
E-mail: guilherme.quintino@ifto.edu.br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</si>
</sst>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2" fillId="0" borderId="1" xfId="0" applyNumberFormat="1" applyFon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89"/>
  <sheetViews>
    <sheetView showGridLines="0" tabSelected="1" zoomScale="80" zoomScaleNormal="80" workbookViewId="0">
      <pane ySplit="3" topLeftCell="A40" activePane="bottomLeft" state="frozen"/>
      <selection pane="bottomLeft" activeCell="E9" sqref="E9"/>
    </sheetView>
  </sheetViews>
  <sheetFormatPr defaultColWidth="9.140625" defaultRowHeight="30" customHeight="1"/>
  <cols>
    <col min="1" max="1" width="10" style="29" customWidth="1"/>
    <col min="2" max="2" width="9.85546875" style="30" customWidth="1"/>
    <col min="3" max="3" width="14.85546875" style="27" customWidth="1"/>
    <col min="4" max="4" width="49.140625" style="31" customWidth="1"/>
    <col min="5" max="5" width="45.28515625" style="31" customWidth="1"/>
    <col min="6" max="6" width="20.7109375" style="31" customWidth="1"/>
    <col min="7" max="7" width="30.7109375" style="31" customWidth="1"/>
    <col min="8" max="8" width="15.7109375" style="41" customWidth="1"/>
    <col min="9" max="9" width="50.7109375" style="31" customWidth="1"/>
    <col min="10" max="10" width="15.7109375" style="41" customWidth="1"/>
    <col min="11" max="11" width="30.7109375" style="41" customWidth="1"/>
    <col min="12" max="13" width="15.7109375" style="41" customWidth="1"/>
    <col min="14" max="14" width="40.7109375" style="31" customWidth="1"/>
    <col min="15" max="16" width="30.7109375" style="31" customWidth="1"/>
    <col min="17" max="18" width="20.7109375" style="31" customWidth="1"/>
    <col min="19" max="19" width="35.7109375" style="27" customWidth="1"/>
    <col min="20" max="20" width="30.7109375" style="27" customWidth="1"/>
    <col min="21" max="23" width="20.7109375" style="27" customWidth="1"/>
    <col min="24" max="16384" width="9.140625" style="27"/>
  </cols>
  <sheetData>
    <row r="1" spans="1:23" ht="30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8"/>
    </row>
    <row r="2" spans="1:23" s="8" customFormat="1" ht="30" customHeight="1">
      <c r="A2" s="49" t="s">
        <v>1</v>
      </c>
      <c r="B2" s="49"/>
      <c r="C2" s="49"/>
      <c r="D2" s="49" t="s">
        <v>2</v>
      </c>
      <c r="E2" s="49"/>
      <c r="F2" s="50" t="s">
        <v>3</v>
      </c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2"/>
      <c r="U2" s="50" t="s">
        <v>4</v>
      </c>
      <c r="V2" s="51"/>
      <c r="W2" s="51"/>
    </row>
    <row r="3" spans="1:23" s="8" customFormat="1" ht="30" customHeight="1">
      <c r="A3" s="34" t="s">
        <v>5</v>
      </c>
      <c r="B3" s="9" t="s">
        <v>6</v>
      </c>
      <c r="C3" s="9" t="s">
        <v>7</v>
      </c>
      <c r="D3" s="10" t="s">
        <v>8</v>
      </c>
      <c r="E3" s="10" t="s">
        <v>9</v>
      </c>
      <c r="F3" s="9" t="s">
        <v>10</v>
      </c>
      <c r="G3" s="10" t="s">
        <v>11</v>
      </c>
      <c r="H3" s="9" t="s">
        <v>12</v>
      </c>
      <c r="I3" s="10" t="s">
        <v>13</v>
      </c>
      <c r="J3" s="9" t="s">
        <v>12</v>
      </c>
      <c r="K3" s="10" t="s">
        <v>14</v>
      </c>
      <c r="L3" s="9" t="s">
        <v>12</v>
      </c>
      <c r="M3" s="9" t="s">
        <v>15</v>
      </c>
      <c r="N3" s="10" t="s">
        <v>16</v>
      </c>
      <c r="O3" s="10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</row>
    <row r="4" spans="1:23" ht="30" customHeight="1">
      <c r="A4" s="28">
        <v>1</v>
      </c>
      <c r="B4" s="28" t="s">
        <v>26</v>
      </c>
      <c r="C4" s="5" t="s">
        <v>27</v>
      </c>
      <c r="D4" s="6" t="s">
        <v>28</v>
      </c>
      <c r="E4" s="7" t="s">
        <v>29</v>
      </c>
      <c r="F4" s="40">
        <v>1000</v>
      </c>
      <c r="G4" s="42"/>
      <c r="H4" s="40">
        <f t="shared" ref="H4:H46" si="0">IF(G4="Circuito Metroethernet",10,IF(G4="Circuito Metroethernet com 5G FWA", 5, IF(G4="Porta IP com túnel GRE",1,0)))</f>
        <v>0</v>
      </c>
      <c r="I4" s="32"/>
      <c r="J4" s="43">
        <f t="shared" ref="J4:J46" si="1">IF(I4="Fibra óptica", 10,IF(I4="Fibra óptica + Enlace de rádio de frequência licenciada",8,IF(I4="Fibra óptica + Rede móvel 4G/5G",6,IF(I4="Enlace de rádio de frequência licenciada",5,IF(I4="Fibra óptica + Satélite",3,IF(I4="Enlace de rádio de frequência licenciada + Satélite",2,IF(I4="Satélite",1,0)))))))</f>
        <v>0</v>
      </c>
      <c r="K4" s="44"/>
      <c r="L4" s="45">
        <f t="shared" ref="L4:L46" si="2">IF(K4="Sim, em ambas as pontas",5,IF(K4="Sim, apenas na ponta do PoP",3,IF(K4="Sim, apenas na ponta do Campus",2,IF(K4="Não",1,0))))</f>
        <v>0</v>
      </c>
      <c r="M4" s="45">
        <f t="shared" ref="M4:M46" si="3">SUM(H4,J4,L4)</f>
        <v>0</v>
      </c>
      <c r="N4" s="32"/>
      <c r="O4" s="32"/>
      <c r="P4" s="37"/>
      <c r="Q4" s="38"/>
      <c r="R4" s="37"/>
      <c r="S4" s="38"/>
      <c r="T4" s="38"/>
      <c r="U4" s="33">
        <v>0</v>
      </c>
      <c r="V4" s="33">
        <v>0</v>
      </c>
      <c r="W4" s="32">
        <f t="shared" ref="W4:W46" si="4">(U4*24)+V4</f>
        <v>0</v>
      </c>
    </row>
    <row r="5" spans="1:23" ht="30" customHeight="1">
      <c r="A5" s="28">
        <v>2</v>
      </c>
      <c r="B5" s="28" t="s">
        <v>30</v>
      </c>
      <c r="C5" s="5" t="s">
        <v>31</v>
      </c>
      <c r="D5" s="6" t="s">
        <v>32</v>
      </c>
      <c r="E5" s="7" t="s">
        <v>33</v>
      </c>
      <c r="F5" s="40">
        <v>1000</v>
      </c>
      <c r="G5" s="42"/>
      <c r="H5" s="40">
        <f t="shared" si="0"/>
        <v>0</v>
      </c>
      <c r="I5" s="32"/>
      <c r="J5" s="43">
        <f t="shared" si="1"/>
        <v>0</v>
      </c>
      <c r="K5" s="44"/>
      <c r="L5" s="45">
        <f t="shared" si="2"/>
        <v>0</v>
      </c>
      <c r="M5" s="45">
        <f t="shared" si="3"/>
        <v>0</v>
      </c>
      <c r="N5" s="32"/>
      <c r="O5" s="32"/>
      <c r="P5" s="37"/>
      <c r="Q5" s="38"/>
      <c r="R5" s="37"/>
      <c r="S5" s="38"/>
      <c r="T5" s="38"/>
      <c r="U5" s="33">
        <v>0</v>
      </c>
      <c r="V5" s="33">
        <v>0</v>
      </c>
      <c r="W5" s="32">
        <f t="shared" si="4"/>
        <v>0</v>
      </c>
    </row>
    <row r="6" spans="1:23" ht="30" customHeight="1">
      <c r="A6" s="28">
        <v>3</v>
      </c>
      <c r="B6" s="28" t="s">
        <v>30</v>
      </c>
      <c r="C6" s="5" t="s">
        <v>34</v>
      </c>
      <c r="D6" s="6" t="s">
        <v>32</v>
      </c>
      <c r="E6" s="7" t="s">
        <v>35</v>
      </c>
      <c r="F6" s="40">
        <v>1000</v>
      </c>
      <c r="G6" s="42"/>
      <c r="H6" s="40">
        <f t="shared" si="0"/>
        <v>0</v>
      </c>
      <c r="I6" s="32"/>
      <c r="J6" s="43">
        <f t="shared" si="1"/>
        <v>0</v>
      </c>
      <c r="K6" s="44"/>
      <c r="L6" s="45">
        <f t="shared" si="2"/>
        <v>0</v>
      </c>
      <c r="M6" s="45">
        <f t="shared" si="3"/>
        <v>0</v>
      </c>
      <c r="N6" s="32"/>
      <c r="O6" s="32"/>
      <c r="P6" s="37"/>
      <c r="Q6" s="38"/>
      <c r="R6" s="37"/>
      <c r="S6" s="38"/>
      <c r="T6" s="38"/>
      <c r="U6" s="33">
        <v>0</v>
      </c>
      <c r="V6" s="33">
        <v>0</v>
      </c>
      <c r="W6" s="32">
        <f t="shared" si="4"/>
        <v>0</v>
      </c>
    </row>
    <row r="7" spans="1:23" ht="30" customHeight="1">
      <c r="A7" s="28">
        <v>4</v>
      </c>
      <c r="B7" s="28" t="s">
        <v>30</v>
      </c>
      <c r="C7" s="5" t="s">
        <v>34</v>
      </c>
      <c r="D7" s="6" t="s">
        <v>32</v>
      </c>
      <c r="E7" s="7" t="s">
        <v>36</v>
      </c>
      <c r="F7" s="40">
        <v>1000</v>
      </c>
      <c r="G7" s="42"/>
      <c r="H7" s="40">
        <f t="shared" si="0"/>
        <v>0</v>
      </c>
      <c r="I7" s="32"/>
      <c r="J7" s="43">
        <f t="shared" si="1"/>
        <v>0</v>
      </c>
      <c r="K7" s="44"/>
      <c r="L7" s="45">
        <f t="shared" si="2"/>
        <v>0</v>
      </c>
      <c r="M7" s="45">
        <f t="shared" si="3"/>
        <v>0</v>
      </c>
      <c r="N7" s="32"/>
      <c r="O7" s="32"/>
      <c r="P7" s="37"/>
      <c r="Q7" s="38"/>
      <c r="R7" s="37"/>
      <c r="S7" s="38"/>
      <c r="T7" s="38"/>
      <c r="U7" s="33">
        <v>0</v>
      </c>
      <c r="V7" s="33">
        <v>0</v>
      </c>
      <c r="W7" s="32">
        <f t="shared" si="4"/>
        <v>0</v>
      </c>
    </row>
    <row r="8" spans="1:23" ht="30" customHeight="1">
      <c r="A8" s="28">
        <v>5</v>
      </c>
      <c r="B8" s="28" t="s">
        <v>30</v>
      </c>
      <c r="C8" s="5" t="s">
        <v>34</v>
      </c>
      <c r="D8" s="6" t="s">
        <v>32</v>
      </c>
      <c r="E8" s="7" t="s">
        <v>37</v>
      </c>
      <c r="F8" s="40">
        <v>1000</v>
      </c>
      <c r="G8" s="42"/>
      <c r="H8" s="40">
        <f t="shared" si="0"/>
        <v>0</v>
      </c>
      <c r="I8" s="32"/>
      <c r="J8" s="43">
        <f t="shared" si="1"/>
        <v>0</v>
      </c>
      <c r="K8" s="44"/>
      <c r="L8" s="45">
        <f t="shared" si="2"/>
        <v>0</v>
      </c>
      <c r="M8" s="45">
        <f t="shared" si="3"/>
        <v>0</v>
      </c>
      <c r="N8" s="32"/>
      <c r="O8" s="32"/>
      <c r="P8" s="37"/>
      <c r="Q8" s="38"/>
      <c r="R8" s="37"/>
      <c r="S8" s="38"/>
      <c r="T8" s="38"/>
      <c r="U8" s="33">
        <v>0</v>
      </c>
      <c r="V8" s="33">
        <v>0</v>
      </c>
      <c r="W8" s="32">
        <f t="shared" si="4"/>
        <v>0</v>
      </c>
    </row>
    <row r="9" spans="1:23" ht="30" customHeight="1">
      <c r="A9" s="28">
        <v>6</v>
      </c>
      <c r="B9" s="28" t="s">
        <v>30</v>
      </c>
      <c r="C9" s="5" t="s">
        <v>34</v>
      </c>
      <c r="D9" s="6" t="s">
        <v>38</v>
      </c>
      <c r="E9" s="7" t="s">
        <v>39</v>
      </c>
      <c r="F9" s="40">
        <v>1000</v>
      </c>
      <c r="G9" s="42"/>
      <c r="H9" s="40">
        <f t="shared" si="0"/>
        <v>0</v>
      </c>
      <c r="I9" s="32"/>
      <c r="J9" s="43">
        <f t="shared" si="1"/>
        <v>0</v>
      </c>
      <c r="K9" s="44"/>
      <c r="L9" s="45">
        <f t="shared" si="2"/>
        <v>0</v>
      </c>
      <c r="M9" s="45">
        <f t="shared" si="3"/>
        <v>0</v>
      </c>
      <c r="N9" s="32"/>
      <c r="O9" s="32"/>
      <c r="P9" s="37"/>
      <c r="Q9" s="38"/>
      <c r="R9" s="37"/>
      <c r="S9" s="38"/>
      <c r="T9" s="38"/>
      <c r="U9" s="33">
        <v>0</v>
      </c>
      <c r="V9" s="33">
        <v>0</v>
      </c>
      <c r="W9" s="32">
        <f t="shared" si="4"/>
        <v>0</v>
      </c>
    </row>
    <row r="10" spans="1:23" ht="30" customHeight="1">
      <c r="A10" s="28">
        <v>7</v>
      </c>
      <c r="B10" s="28" t="s">
        <v>30</v>
      </c>
      <c r="C10" s="5" t="s">
        <v>31</v>
      </c>
      <c r="D10" s="6" t="s">
        <v>38</v>
      </c>
      <c r="E10" s="7" t="s">
        <v>40</v>
      </c>
      <c r="F10" s="40">
        <v>1000</v>
      </c>
      <c r="G10" s="42"/>
      <c r="H10" s="40">
        <f t="shared" si="0"/>
        <v>0</v>
      </c>
      <c r="I10" s="32"/>
      <c r="J10" s="43">
        <f t="shared" si="1"/>
        <v>0</v>
      </c>
      <c r="K10" s="44"/>
      <c r="L10" s="45">
        <f t="shared" si="2"/>
        <v>0</v>
      </c>
      <c r="M10" s="45">
        <f t="shared" si="3"/>
        <v>0</v>
      </c>
      <c r="N10" s="32"/>
      <c r="O10" s="32"/>
      <c r="P10" s="37"/>
      <c r="Q10" s="38"/>
      <c r="R10" s="37"/>
      <c r="S10" s="38"/>
      <c r="T10" s="38"/>
      <c r="U10" s="33">
        <v>0</v>
      </c>
      <c r="V10" s="33">
        <v>0</v>
      </c>
      <c r="W10" s="32">
        <f t="shared" si="4"/>
        <v>0</v>
      </c>
    </row>
    <row r="11" spans="1:23" ht="30" customHeight="1">
      <c r="A11" s="28">
        <v>8</v>
      </c>
      <c r="B11" s="28" t="s">
        <v>30</v>
      </c>
      <c r="C11" s="5" t="s">
        <v>31</v>
      </c>
      <c r="D11" s="6" t="s">
        <v>38</v>
      </c>
      <c r="E11" s="7" t="s">
        <v>41</v>
      </c>
      <c r="F11" s="40">
        <v>1000</v>
      </c>
      <c r="G11" s="42"/>
      <c r="H11" s="40">
        <f t="shared" si="0"/>
        <v>0</v>
      </c>
      <c r="I11" s="32"/>
      <c r="J11" s="43">
        <f t="shared" si="1"/>
        <v>0</v>
      </c>
      <c r="K11" s="44"/>
      <c r="L11" s="45">
        <f t="shared" si="2"/>
        <v>0</v>
      </c>
      <c r="M11" s="45">
        <f t="shared" si="3"/>
        <v>0</v>
      </c>
      <c r="N11" s="32"/>
      <c r="O11" s="32"/>
      <c r="P11" s="37"/>
      <c r="Q11" s="38"/>
      <c r="R11" s="37"/>
      <c r="S11" s="38"/>
      <c r="T11" s="38"/>
      <c r="U11" s="33">
        <v>0</v>
      </c>
      <c r="V11" s="33">
        <v>0</v>
      </c>
      <c r="W11" s="32">
        <f t="shared" si="4"/>
        <v>0</v>
      </c>
    </row>
    <row r="12" spans="1:23" ht="30" customHeight="1">
      <c r="A12" s="28">
        <v>9</v>
      </c>
      <c r="B12" s="28" t="s">
        <v>30</v>
      </c>
      <c r="C12" s="5" t="s">
        <v>31</v>
      </c>
      <c r="D12" s="6" t="s">
        <v>42</v>
      </c>
      <c r="E12" s="7" t="s">
        <v>43</v>
      </c>
      <c r="F12" s="40">
        <v>1000</v>
      </c>
      <c r="G12" s="42"/>
      <c r="H12" s="40">
        <f t="shared" si="0"/>
        <v>0</v>
      </c>
      <c r="I12" s="32"/>
      <c r="J12" s="43">
        <f t="shared" si="1"/>
        <v>0</v>
      </c>
      <c r="K12" s="44"/>
      <c r="L12" s="45">
        <f t="shared" si="2"/>
        <v>0</v>
      </c>
      <c r="M12" s="45">
        <f t="shared" si="3"/>
        <v>0</v>
      </c>
      <c r="N12" s="32"/>
      <c r="O12" s="32"/>
      <c r="P12" s="37"/>
      <c r="Q12" s="38"/>
      <c r="R12" s="37"/>
      <c r="S12" s="38"/>
      <c r="T12" s="38"/>
      <c r="U12" s="33">
        <v>0</v>
      </c>
      <c r="V12" s="33">
        <v>0</v>
      </c>
      <c r="W12" s="32">
        <f t="shared" si="4"/>
        <v>0</v>
      </c>
    </row>
    <row r="13" spans="1:23" ht="30" customHeight="1">
      <c r="A13" s="28">
        <v>10</v>
      </c>
      <c r="B13" s="28" t="s">
        <v>30</v>
      </c>
      <c r="C13" s="5" t="s">
        <v>34</v>
      </c>
      <c r="D13" s="6" t="s">
        <v>42</v>
      </c>
      <c r="E13" s="7" t="s">
        <v>44</v>
      </c>
      <c r="F13" s="40">
        <v>1000</v>
      </c>
      <c r="G13" s="42"/>
      <c r="H13" s="40">
        <f t="shared" si="0"/>
        <v>0</v>
      </c>
      <c r="I13" s="32"/>
      <c r="J13" s="43">
        <f t="shared" si="1"/>
        <v>0</v>
      </c>
      <c r="K13" s="44"/>
      <c r="L13" s="45">
        <f t="shared" si="2"/>
        <v>0</v>
      </c>
      <c r="M13" s="45">
        <f t="shared" si="3"/>
        <v>0</v>
      </c>
      <c r="N13" s="32"/>
      <c r="O13" s="32"/>
      <c r="P13" s="37"/>
      <c r="Q13" s="38"/>
      <c r="R13" s="37"/>
      <c r="S13" s="38"/>
      <c r="T13" s="38"/>
      <c r="U13" s="33">
        <v>0</v>
      </c>
      <c r="V13" s="33">
        <v>0</v>
      </c>
      <c r="W13" s="32">
        <f t="shared" si="4"/>
        <v>0</v>
      </c>
    </row>
    <row r="14" spans="1:23" ht="30" customHeight="1">
      <c r="A14" s="28">
        <v>11</v>
      </c>
      <c r="B14" s="28" t="s">
        <v>30</v>
      </c>
      <c r="C14" s="5" t="s">
        <v>31</v>
      </c>
      <c r="D14" s="6" t="s">
        <v>45</v>
      </c>
      <c r="E14" s="7" t="s">
        <v>46</v>
      </c>
      <c r="F14" s="40">
        <v>1000</v>
      </c>
      <c r="G14" s="42"/>
      <c r="H14" s="40">
        <f t="shared" si="0"/>
        <v>0</v>
      </c>
      <c r="I14" s="32"/>
      <c r="J14" s="43">
        <f t="shared" si="1"/>
        <v>0</v>
      </c>
      <c r="K14" s="44"/>
      <c r="L14" s="45">
        <f t="shared" si="2"/>
        <v>0</v>
      </c>
      <c r="M14" s="45">
        <f t="shared" si="3"/>
        <v>0</v>
      </c>
      <c r="N14" s="32"/>
      <c r="O14" s="32"/>
      <c r="P14" s="37"/>
      <c r="Q14" s="38"/>
      <c r="R14" s="37"/>
      <c r="S14" s="38"/>
      <c r="T14" s="38"/>
      <c r="U14" s="33">
        <v>0</v>
      </c>
      <c r="V14" s="33">
        <v>0</v>
      </c>
      <c r="W14" s="32">
        <f t="shared" si="4"/>
        <v>0</v>
      </c>
    </row>
    <row r="15" spans="1:23" ht="30" customHeight="1">
      <c r="A15" s="28">
        <v>12</v>
      </c>
      <c r="B15" s="28" t="s">
        <v>47</v>
      </c>
      <c r="C15" s="5" t="s">
        <v>48</v>
      </c>
      <c r="D15" s="6" t="s">
        <v>49</v>
      </c>
      <c r="E15" s="7" t="s">
        <v>50</v>
      </c>
      <c r="F15" s="40">
        <v>1000</v>
      </c>
      <c r="G15" s="42"/>
      <c r="H15" s="40">
        <f t="shared" si="0"/>
        <v>0</v>
      </c>
      <c r="I15" s="32"/>
      <c r="J15" s="43">
        <f t="shared" si="1"/>
        <v>0</v>
      </c>
      <c r="K15" s="44"/>
      <c r="L15" s="45">
        <f t="shared" si="2"/>
        <v>0</v>
      </c>
      <c r="M15" s="45">
        <f t="shared" si="3"/>
        <v>0</v>
      </c>
      <c r="N15" s="32"/>
      <c r="O15" s="32"/>
      <c r="P15" s="37"/>
      <c r="Q15" s="38"/>
      <c r="R15" s="37"/>
      <c r="S15" s="38"/>
      <c r="T15" s="38"/>
      <c r="U15" s="33">
        <v>0</v>
      </c>
      <c r="V15" s="33">
        <v>0</v>
      </c>
      <c r="W15" s="32">
        <f t="shared" si="4"/>
        <v>0</v>
      </c>
    </row>
    <row r="16" spans="1:23" ht="30" customHeight="1">
      <c r="A16" s="28">
        <v>13</v>
      </c>
      <c r="B16" s="28" t="s">
        <v>47</v>
      </c>
      <c r="C16" s="5" t="s">
        <v>48</v>
      </c>
      <c r="D16" s="6" t="s">
        <v>51</v>
      </c>
      <c r="E16" s="7" t="s">
        <v>52</v>
      </c>
      <c r="F16" s="40">
        <v>1000</v>
      </c>
      <c r="G16" s="42"/>
      <c r="H16" s="40">
        <f t="shared" si="0"/>
        <v>0</v>
      </c>
      <c r="I16" s="32"/>
      <c r="J16" s="43">
        <f t="shared" si="1"/>
        <v>0</v>
      </c>
      <c r="K16" s="44"/>
      <c r="L16" s="45">
        <f t="shared" si="2"/>
        <v>0</v>
      </c>
      <c r="M16" s="45">
        <f t="shared" si="3"/>
        <v>0</v>
      </c>
      <c r="N16" s="32"/>
      <c r="O16" s="32"/>
      <c r="P16" s="37"/>
      <c r="Q16" s="38"/>
      <c r="R16" s="37"/>
      <c r="S16" s="38"/>
      <c r="T16" s="38"/>
      <c r="U16" s="33">
        <v>0</v>
      </c>
      <c r="V16" s="33">
        <v>0</v>
      </c>
      <c r="W16" s="32">
        <f t="shared" si="4"/>
        <v>0</v>
      </c>
    </row>
    <row r="17" spans="1:23" ht="30" customHeight="1">
      <c r="A17" s="28">
        <v>14</v>
      </c>
      <c r="B17" s="28" t="s">
        <v>53</v>
      </c>
      <c r="C17" s="5" t="s">
        <v>54</v>
      </c>
      <c r="D17" s="6" t="s">
        <v>55</v>
      </c>
      <c r="E17" s="7" t="s">
        <v>56</v>
      </c>
      <c r="F17" s="40">
        <v>1000</v>
      </c>
      <c r="G17" s="42"/>
      <c r="H17" s="40">
        <f t="shared" si="0"/>
        <v>0</v>
      </c>
      <c r="I17" s="32"/>
      <c r="J17" s="43">
        <f t="shared" si="1"/>
        <v>0</v>
      </c>
      <c r="K17" s="44"/>
      <c r="L17" s="45">
        <f t="shared" si="2"/>
        <v>0</v>
      </c>
      <c r="M17" s="45">
        <f t="shared" si="3"/>
        <v>0</v>
      </c>
      <c r="N17" s="32"/>
      <c r="O17" s="32"/>
      <c r="P17" s="37"/>
      <c r="Q17" s="38"/>
      <c r="R17" s="37"/>
      <c r="S17" s="38"/>
      <c r="T17" s="38"/>
      <c r="U17" s="33">
        <v>0</v>
      </c>
      <c r="V17" s="33">
        <v>0</v>
      </c>
      <c r="W17" s="32">
        <f t="shared" si="4"/>
        <v>0</v>
      </c>
    </row>
    <row r="18" spans="1:23" ht="30" customHeight="1">
      <c r="A18" s="28">
        <v>15</v>
      </c>
      <c r="B18" s="28" t="s">
        <v>57</v>
      </c>
      <c r="C18" s="5" t="s">
        <v>58</v>
      </c>
      <c r="D18" s="6" t="s">
        <v>59</v>
      </c>
      <c r="E18" s="7" t="s">
        <v>60</v>
      </c>
      <c r="F18" s="40">
        <v>1000</v>
      </c>
      <c r="G18" s="42"/>
      <c r="H18" s="40">
        <f t="shared" si="0"/>
        <v>0</v>
      </c>
      <c r="I18" s="32"/>
      <c r="J18" s="43">
        <f t="shared" si="1"/>
        <v>0</v>
      </c>
      <c r="K18" s="44"/>
      <c r="L18" s="45">
        <f t="shared" si="2"/>
        <v>0</v>
      </c>
      <c r="M18" s="45">
        <f t="shared" si="3"/>
        <v>0</v>
      </c>
      <c r="N18" s="32"/>
      <c r="O18" s="32"/>
      <c r="P18" s="37"/>
      <c r="Q18" s="38"/>
      <c r="R18" s="37"/>
      <c r="S18" s="38"/>
      <c r="T18" s="38"/>
      <c r="U18" s="33">
        <v>0</v>
      </c>
      <c r="V18" s="33">
        <v>0</v>
      </c>
      <c r="W18" s="32">
        <f t="shared" si="4"/>
        <v>0</v>
      </c>
    </row>
    <row r="19" spans="1:23" ht="30" customHeight="1">
      <c r="A19" s="28">
        <v>16</v>
      </c>
      <c r="B19" s="28" t="s">
        <v>57</v>
      </c>
      <c r="C19" s="5" t="s">
        <v>58</v>
      </c>
      <c r="D19" s="6" t="s">
        <v>61</v>
      </c>
      <c r="E19" s="7" t="s">
        <v>62</v>
      </c>
      <c r="F19" s="40">
        <v>1000</v>
      </c>
      <c r="G19" s="42"/>
      <c r="H19" s="40">
        <f t="shared" si="0"/>
        <v>0</v>
      </c>
      <c r="I19" s="32"/>
      <c r="J19" s="43">
        <f t="shared" si="1"/>
        <v>0</v>
      </c>
      <c r="K19" s="44"/>
      <c r="L19" s="45">
        <f t="shared" si="2"/>
        <v>0</v>
      </c>
      <c r="M19" s="45">
        <f t="shared" si="3"/>
        <v>0</v>
      </c>
      <c r="N19" s="32"/>
      <c r="O19" s="32"/>
      <c r="P19" s="37"/>
      <c r="Q19" s="38"/>
      <c r="R19" s="37"/>
      <c r="S19" s="38"/>
      <c r="T19" s="38"/>
      <c r="U19" s="33">
        <v>0</v>
      </c>
      <c r="V19" s="33">
        <v>0</v>
      </c>
      <c r="W19" s="32">
        <f t="shared" si="4"/>
        <v>0</v>
      </c>
    </row>
    <row r="20" spans="1:23" ht="30" customHeight="1">
      <c r="A20" s="28">
        <v>17</v>
      </c>
      <c r="B20" s="28" t="s">
        <v>57</v>
      </c>
      <c r="C20" s="5" t="s">
        <v>58</v>
      </c>
      <c r="D20" s="6" t="s">
        <v>63</v>
      </c>
      <c r="E20" s="7" t="s">
        <v>64</v>
      </c>
      <c r="F20" s="40">
        <v>1000</v>
      </c>
      <c r="G20" s="42"/>
      <c r="H20" s="40">
        <f t="shared" si="0"/>
        <v>0</v>
      </c>
      <c r="I20" s="32"/>
      <c r="J20" s="43">
        <f t="shared" si="1"/>
        <v>0</v>
      </c>
      <c r="K20" s="44"/>
      <c r="L20" s="45">
        <f t="shared" si="2"/>
        <v>0</v>
      </c>
      <c r="M20" s="45">
        <f t="shared" si="3"/>
        <v>0</v>
      </c>
      <c r="N20" s="32"/>
      <c r="O20" s="32"/>
      <c r="P20" s="37"/>
      <c r="Q20" s="38"/>
      <c r="R20" s="37"/>
      <c r="S20" s="38"/>
      <c r="T20" s="38"/>
      <c r="U20" s="33">
        <v>0</v>
      </c>
      <c r="V20" s="33">
        <v>0</v>
      </c>
      <c r="W20" s="32">
        <f t="shared" si="4"/>
        <v>0</v>
      </c>
    </row>
    <row r="21" spans="1:23" ht="30" customHeight="1">
      <c r="A21" s="28">
        <v>18</v>
      </c>
      <c r="B21" s="28" t="s">
        <v>57</v>
      </c>
      <c r="C21" s="5" t="s">
        <v>58</v>
      </c>
      <c r="D21" s="6" t="s">
        <v>65</v>
      </c>
      <c r="E21" s="7" t="s">
        <v>66</v>
      </c>
      <c r="F21" s="40">
        <v>2000</v>
      </c>
      <c r="G21" s="42"/>
      <c r="H21" s="40">
        <f t="shared" si="0"/>
        <v>0</v>
      </c>
      <c r="I21" s="32"/>
      <c r="J21" s="43">
        <f t="shared" si="1"/>
        <v>0</v>
      </c>
      <c r="K21" s="44"/>
      <c r="L21" s="45">
        <f t="shared" si="2"/>
        <v>0</v>
      </c>
      <c r="M21" s="45">
        <f t="shared" si="3"/>
        <v>0</v>
      </c>
      <c r="N21" s="32"/>
      <c r="O21" s="32"/>
      <c r="P21" s="37"/>
      <c r="Q21" s="38"/>
      <c r="R21" s="37"/>
      <c r="S21" s="38"/>
      <c r="T21" s="38"/>
      <c r="U21" s="33">
        <v>0</v>
      </c>
      <c r="V21" s="33">
        <v>0</v>
      </c>
      <c r="W21" s="32">
        <f t="shared" si="4"/>
        <v>0</v>
      </c>
    </row>
    <row r="22" spans="1:23" ht="30" customHeight="1">
      <c r="A22" s="28">
        <v>19</v>
      </c>
      <c r="B22" s="28" t="s">
        <v>67</v>
      </c>
      <c r="C22" s="5" t="s">
        <v>68</v>
      </c>
      <c r="D22" s="6" t="s">
        <v>69</v>
      </c>
      <c r="E22" s="7" t="s">
        <v>70</v>
      </c>
      <c r="F22" s="40">
        <v>1000</v>
      </c>
      <c r="G22" s="42"/>
      <c r="H22" s="40">
        <f t="shared" si="0"/>
        <v>0</v>
      </c>
      <c r="I22" s="32"/>
      <c r="J22" s="43">
        <f t="shared" si="1"/>
        <v>0</v>
      </c>
      <c r="K22" s="44"/>
      <c r="L22" s="45">
        <f t="shared" si="2"/>
        <v>0</v>
      </c>
      <c r="M22" s="45">
        <f t="shared" si="3"/>
        <v>0</v>
      </c>
      <c r="N22" s="32"/>
      <c r="O22" s="32"/>
      <c r="P22" s="37"/>
      <c r="Q22" s="38"/>
      <c r="R22" s="37"/>
      <c r="S22" s="38"/>
      <c r="T22" s="38"/>
      <c r="U22" s="33">
        <v>0</v>
      </c>
      <c r="V22" s="33">
        <v>0</v>
      </c>
      <c r="W22" s="32">
        <f t="shared" si="4"/>
        <v>0</v>
      </c>
    </row>
    <row r="23" spans="1:23" ht="30" customHeight="1">
      <c r="A23" s="28">
        <v>20</v>
      </c>
      <c r="B23" s="28" t="s">
        <v>67</v>
      </c>
      <c r="C23" s="5" t="s">
        <v>68</v>
      </c>
      <c r="D23" s="6" t="s">
        <v>69</v>
      </c>
      <c r="E23" s="7" t="s">
        <v>71</v>
      </c>
      <c r="F23" s="40">
        <v>1000</v>
      </c>
      <c r="G23" s="42"/>
      <c r="H23" s="40">
        <f t="shared" si="0"/>
        <v>0</v>
      </c>
      <c r="I23" s="32"/>
      <c r="J23" s="43">
        <f t="shared" si="1"/>
        <v>0</v>
      </c>
      <c r="K23" s="44"/>
      <c r="L23" s="45">
        <f t="shared" si="2"/>
        <v>0</v>
      </c>
      <c r="M23" s="45">
        <f t="shared" si="3"/>
        <v>0</v>
      </c>
      <c r="N23" s="32"/>
      <c r="O23" s="32"/>
      <c r="P23" s="37"/>
      <c r="Q23" s="38"/>
      <c r="R23" s="37"/>
      <c r="S23" s="38"/>
      <c r="T23" s="38"/>
      <c r="U23" s="33">
        <v>0</v>
      </c>
      <c r="V23" s="33">
        <v>0</v>
      </c>
      <c r="W23" s="32">
        <f t="shared" si="4"/>
        <v>0</v>
      </c>
    </row>
    <row r="24" spans="1:23" ht="30" customHeight="1">
      <c r="A24" s="28">
        <v>21</v>
      </c>
      <c r="B24" s="28" t="s">
        <v>67</v>
      </c>
      <c r="C24" s="5" t="s">
        <v>68</v>
      </c>
      <c r="D24" s="6" t="s">
        <v>69</v>
      </c>
      <c r="E24" s="7" t="s">
        <v>72</v>
      </c>
      <c r="F24" s="40">
        <v>1000</v>
      </c>
      <c r="G24" s="42"/>
      <c r="H24" s="40">
        <f t="shared" si="0"/>
        <v>0</v>
      </c>
      <c r="I24" s="32"/>
      <c r="J24" s="43">
        <f t="shared" si="1"/>
        <v>0</v>
      </c>
      <c r="K24" s="44"/>
      <c r="L24" s="45">
        <f t="shared" si="2"/>
        <v>0</v>
      </c>
      <c r="M24" s="45">
        <f t="shared" si="3"/>
        <v>0</v>
      </c>
      <c r="N24" s="32"/>
      <c r="O24" s="32"/>
      <c r="P24" s="37"/>
      <c r="Q24" s="38"/>
      <c r="R24" s="37"/>
      <c r="S24" s="38"/>
      <c r="T24" s="38"/>
      <c r="U24" s="33">
        <v>0</v>
      </c>
      <c r="V24" s="33">
        <v>0</v>
      </c>
      <c r="W24" s="32">
        <f t="shared" si="4"/>
        <v>0</v>
      </c>
    </row>
    <row r="25" spans="1:23" ht="30" customHeight="1">
      <c r="A25" s="28">
        <v>22</v>
      </c>
      <c r="B25" s="28" t="s">
        <v>67</v>
      </c>
      <c r="C25" s="5" t="s">
        <v>68</v>
      </c>
      <c r="D25" s="6" t="s">
        <v>69</v>
      </c>
      <c r="E25" s="7" t="s">
        <v>73</v>
      </c>
      <c r="F25" s="40">
        <v>1000</v>
      </c>
      <c r="G25" s="42"/>
      <c r="H25" s="40">
        <f t="shared" si="0"/>
        <v>0</v>
      </c>
      <c r="I25" s="32"/>
      <c r="J25" s="43">
        <f t="shared" si="1"/>
        <v>0</v>
      </c>
      <c r="K25" s="44"/>
      <c r="L25" s="45">
        <f t="shared" si="2"/>
        <v>0</v>
      </c>
      <c r="M25" s="45">
        <f t="shared" si="3"/>
        <v>0</v>
      </c>
      <c r="N25" s="32"/>
      <c r="O25" s="32"/>
      <c r="P25" s="37"/>
      <c r="Q25" s="38"/>
      <c r="R25" s="37"/>
      <c r="S25" s="38"/>
      <c r="T25" s="38"/>
      <c r="U25" s="33">
        <v>0</v>
      </c>
      <c r="V25" s="33">
        <v>0</v>
      </c>
      <c r="W25" s="32">
        <f t="shared" si="4"/>
        <v>0</v>
      </c>
    </row>
    <row r="26" spans="1:23" ht="30" customHeight="1">
      <c r="A26" s="28">
        <v>23</v>
      </c>
      <c r="B26" s="28" t="s">
        <v>67</v>
      </c>
      <c r="C26" s="5" t="s">
        <v>68</v>
      </c>
      <c r="D26" s="6" t="s">
        <v>69</v>
      </c>
      <c r="E26" s="7" t="s">
        <v>74</v>
      </c>
      <c r="F26" s="40">
        <v>1000</v>
      </c>
      <c r="G26" s="42"/>
      <c r="H26" s="40">
        <f t="shared" si="0"/>
        <v>0</v>
      </c>
      <c r="I26" s="32"/>
      <c r="J26" s="43">
        <f t="shared" si="1"/>
        <v>0</v>
      </c>
      <c r="K26" s="44"/>
      <c r="L26" s="45">
        <f t="shared" si="2"/>
        <v>0</v>
      </c>
      <c r="M26" s="45">
        <f t="shared" si="3"/>
        <v>0</v>
      </c>
      <c r="N26" s="32"/>
      <c r="O26" s="32"/>
      <c r="P26" s="37"/>
      <c r="Q26" s="38"/>
      <c r="R26" s="37"/>
      <c r="S26" s="38"/>
      <c r="T26" s="38"/>
      <c r="U26" s="33">
        <v>0</v>
      </c>
      <c r="V26" s="33">
        <v>0</v>
      </c>
      <c r="W26" s="32">
        <f t="shared" si="4"/>
        <v>0</v>
      </c>
    </row>
    <row r="27" spans="1:23" ht="30" customHeight="1">
      <c r="A27" s="28">
        <v>24</v>
      </c>
      <c r="B27" s="28" t="s">
        <v>75</v>
      </c>
      <c r="C27" s="5" t="s">
        <v>76</v>
      </c>
      <c r="D27" s="6" t="s">
        <v>77</v>
      </c>
      <c r="E27" s="7" t="s">
        <v>78</v>
      </c>
      <c r="F27" s="40">
        <v>1000</v>
      </c>
      <c r="G27" s="42"/>
      <c r="H27" s="40">
        <f t="shared" si="0"/>
        <v>0</v>
      </c>
      <c r="I27" s="32"/>
      <c r="J27" s="43">
        <f t="shared" si="1"/>
        <v>0</v>
      </c>
      <c r="K27" s="44"/>
      <c r="L27" s="45">
        <f t="shared" si="2"/>
        <v>0</v>
      </c>
      <c r="M27" s="45">
        <f t="shared" si="3"/>
        <v>0</v>
      </c>
      <c r="N27" s="32"/>
      <c r="O27" s="32"/>
      <c r="P27" s="37"/>
      <c r="Q27" s="38"/>
      <c r="R27" s="37"/>
      <c r="S27" s="38"/>
      <c r="T27" s="38"/>
      <c r="U27" s="33">
        <v>0</v>
      </c>
      <c r="V27" s="33">
        <v>0</v>
      </c>
      <c r="W27" s="32">
        <f t="shared" si="4"/>
        <v>0</v>
      </c>
    </row>
    <row r="28" spans="1:23" ht="30" customHeight="1">
      <c r="A28" s="28">
        <v>25</v>
      </c>
      <c r="B28" s="28" t="s">
        <v>75</v>
      </c>
      <c r="C28" s="5" t="s">
        <v>79</v>
      </c>
      <c r="D28" s="6" t="s">
        <v>80</v>
      </c>
      <c r="E28" s="7" t="s">
        <v>81</v>
      </c>
      <c r="F28" s="40">
        <v>1000</v>
      </c>
      <c r="G28" s="42"/>
      <c r="H28" s="40">
        <f t="shared" si="0"/>
        <v>0</v>
      </c>
      <c r="I28" s="32"/>
      <c r="J28" s="43">
        <f t="shared" si="1"/>
        <v>0</v>
      </c>
      <c r="K28" s="44"/>
      <c r="L28" s="45">
        <f t="shared" si="2"/>
        <v>0</v>
      </c>
      <c r="M28" s="45">
        <f t="shared" si="3"/>
        <v>0</v>
      </c>
      <c r="N28" s="32"/>
      <c r="O28" s="32"/>
      <c r="P28" s="37"/>
      <c r="Q28" s="38"/>
      <c r="R28" s="37"/>
      <c r="S28" s="38"/>
      <c r="T28" s="38"/>
      <c r="U28" s="33">
        <v>0</v>
      </c>
      <c r="V28" s="33">
        <v>0</v>
      </c>
      <c r="W28" s="32">
        <f t="shared" si="4"/>
        <v>0</v>
      </c>
    </row>
    <row r="29" spans="1:23" ht="30" customHeight="1">
      <c r="A29" s="28">
        <v>26</v>
      </c>
      <c r="B29" s="28" t="s">
        <v>75</v>
      </c>
      <c r="C29" s="5" t="s">
        <v>76</v>
      </c>
      <c r="D29" s="6" t="s">
        <v>82</v>
      </c>
      <c r="E29" s="7" t="s">
        <v>83</v>
      </c>
      <c r="F29" s="40">
        <v>1000</v>
      </c>
      <c r="G29" s="42"/>
      <c r="H29" s="40">
        <f t="shared" si="0"/>
        <v>0</v>
      </c>
      <c r="I29" s="32"/>
      <c r="J29" s="43">
        <f t="shared" si="1"/>
        <v>0</v>
      </c>
      <c r="K29" s="44"/>
      <c r="L29" s="45">
        <f t="shared" si="2"/>
        <v>0</v>
      </c>
      <c r="M29" s="45">
        <f t="shared" si="3"/>
        <v>0</v>
      </c>
      <c r="N29" s="32"/>
      <c r="O29" s="32"/>
      <c r="P29" s="37"/>
      <c r="Q29" s="38"/>
      <c r="R29" s="37"/>
      <c r="S29" s="38"/>
      <c r="T29" s="38"/>
      <c r="U29" s="33">
        <v>0</v>
      </c>
      <c r="V29" s="33">
        <v>0</v>
      </c>
      <c r="W29" s="32">
        <f t="shared" si="4"/>
        <v>0</v>
      </c>
    </row>
    <row r="30" spans="1:23" ht="30" customHeight="1">
      <c r="A30" s="28">
        <v>27</v>
      </c>
      <c r="B30" s="28" t="s">
        <v>75</v>
      </c>
      <c r="C30" s="5" t="s">
        <v>76</v>
      </c>
      <c r="D30" s="6" t="s">
        <v>82</v>
      </c>
      <c r="E30" s="7" t="s">
        <v>84</v>
      </c>
      <c r="F30" s="40">
        <v>1000</v>
      </c>
      <c r="G30" s="42"/>
      <c r="H30" s="40">
        <f t="shared" si="0"/>
        <v>0</v>
      </c>
      <c r="I30" s="32"/>
      <c r="J30" s="43">
        <f t="shared" si="1"/>
        <v>0</v>
      </c>
      <c r="K30" s="44"/>
      <c r="L30" s="45">
        <f t="shared" si="2"/>
        <v>0</v>
      </c>
      <c r="M30" s="45">
        <f t="shared" si="3"/>
        <v>0</v>
      </c>
      <c r="N30" s="32"/>
      <c r="O30" s="32"/>
      <c r="P30" s="37"/>
      <c r="Q30" s="38"/>
      <c r="R30" s="37"/>
      <c r="S30" s="38"/>
      <c r="T30" s="38"/>
      <c r="U30" s="33">
        <v>0</v>
      </c>
      <c r="V30" s="33">
        <v>0</v>
      </c>
      <c r="W30" s="32">
        <f t="shared" si="4"/>
        <v>0</v>
      </c>
    </row>
    <row r="31" spans="1:23" ht="30" customHeight="1">
      <c r="A31" s="28">
        <v>28</v>
      </c>
      <c r="B31" s="28" t="s">
        <v>75</v>
      </c>
      <c r="C31" s="5" t="s">
        <v>76</v>
      </c>
      <c r="D31" s="6" t="s">
        <v>82</v>
      </c>
      <c r="E31" s="7" t="s">
        <v>85</v>
      </c>
      <c r="F31" s="40">
        <v>1000</v>
      </c>
      <c r="G31" s="42"/>
      <c r="H31" s="40">
        <f t="shared" si="0"/>
        <v>0</v>
      </c>
      <c r="I31" s="32"/>
      <c r="J31" s="43">
        <f t="shared" si="1"/>
        <v>0</v>
      </c>
      <c r="K31" s="44"/>
      <c r="L31" s="45">
        <f t="shared" si="2"/>
        <v>0</v>
      </c>
      <c r="M31" s="45">
        <f t="shared" si="3"/>
        <v>0</v>
      </c>
      <c r="N31" s="32"/>
      <c r="O31" s="32"/>
      <c r="P31" s="37"/>
      <c r="Q31" s="38"/>
      <c r="R31" s="37"/>
      <c r="S31" s="38"/>
      <c r="T31" s="38"/>
      <c r="U31" s="33">
        <v>0</v>
      </c>
      <c r="V31" s="33">
        <v>0</v>
      </c>
      <c r="W31" s="32">
        <f t="shared" si="4"/>
        <v>0</v>
      </c>
    </row>
    <row r="32" spans="1:23" ht="30" customHeight="1">
      <c r="A32" s="28">
        <v>29</v>
      </c>
      <c r="B32" s="28" t="s">
        <v>86</v>
      </c>
      <c r="C32" s="5" t="s">
        <v>87</v>
      </c>
      <c r="D32" s="6" t="s">
        <v>88</v>
      </c>
      <c r="E32" s="7" t="s">
        <v>89</v>
      </c>
      <c r="F32" s="40">
        <v>1000</v>
      </c>
      <c r="G32" s="42"/>
      <c r="H32" s="40">
        <f t="shared" si="0"/>
        <v>0</v>
      </c>
      <c r="I32" s="32"/>
      <c r="J32" s="43">
        <f t="shared" si="1"/>
        <v>0</v>
      </c>
      <c r="K32" s="44"/>
      <c r="L32" s="45">
        <f t="shared" si="2"/>
        <v>0</v>
      </c>
      <c r="M32" s="45">
        <f t="shared" si="3"/>
        <v>0</v>
      </c>
      <c r="N32" s="32"/>
      <c r="O32" s="32"/>
      <c r="P32" s="37"/>
      <c r="Q32" s="38"/>
      <c r="R32" s="37"/>
      <c r="S32" s="38"/>
      <c r="T32" s="38"/>
      <c r="U32" s="33">
        <v>0</v>
      </c>
      <c r="V32" s="33">
        <v>0</v>
      </c>
      <c r="W32" s="32">
        <f t="shared" si="4"/>
        <v>0</v>
      </c>
    </row>
    <row r="33" spans="1:23" ht="30" customHeight="1">
      <c r="A33" s="28">
        <v>30</v>
      </c>
      <c r="B33" s="28" t="s">
        <v>90</v>
      </c>
      <c r="C33" s="5" t="s">
        <v>91</v>
      </c>
      <c r="D33" s="6" t="s">
        <v>92</v>
      </c>
      <c r="E33" s="7" t="s">
        <v>93</v>
      </c>
      <c r="F33" s="40">
        <v>1000</v>
      </c>
      <c r="G33" s="42"/>
      <c r="H33" s="40">
        <f t="shared" si="0"/>
        <v>0</v>
      </c>
      <c r="I33" s="32"/>
      <c r="J33" s="43">
        <f t="shared" si="1"/>
        <v>0</v>
      </c>
      <c r="K33" s="44"/>
      <c r="L33" s="45">
        <f t="shared" si="2"/>
        <v>0</v>
      </c>
      <c r="M33" s="45">
        <f t="shared" si="3"/>
        <v>0</v>
      </c>
      <c r="N33" s="32"/>
      <c r="O33" s="32"/>
      <c r="P33" s="37"/>
      <c r="Q33" s="38"/>
      <c r="R33" s="37"/>
      <c r="S33" s="38"/>
      <c r="T33" s="38"/>
      <c r="U33" s="33">
        <v>0</v>
      </c>
      <c r="V33" s="33">
        <v>0</v>
      </c>
      <c r="W33" s="32">
        <f t="shared" si="4"/>
        <v>0</v>
      </c>
    </row>
    <row r="34" spans="1:23" ht="30" customHeight="1">
      <c r="A34" s="28">
        <v>31</v>
      </c>
      <c r="B34" s="28" t="s">
        <v>94</v>
      </c>
      <c r="C34" s="5" t="s">
        <v>95</v>
      </c>
      <c r="D34" s="6" t="s">
        <v>96</v>
      </c>
      <c r="E34" s="7" t="s">
        <v>97</v>
      </c>
      <c r="F34" s="40">
        <v>1000</v>
      </c>
      <c r="G34" s="42"/>
      <c r="H34" s="40">
        <f t="shared" si="0"/>
        <v>0</v>
      </c>
      <c r="I34" s="32"/>
      <c r="J34" s="43">
        <f t="shared" si="1"/>
        <v>0</v>
      </c>
      <c r="K34" s="44"/>
      <c r="L34" s="45">
        <f t="shared" si="2"/>
        <v>0</v>
      </c>
      <c r="M34" s="45">
        <f t="shared" si="3"/>
        <v>0</v>
      </c>
      <c r="N34" s="32"/>
      <c r="O34" s="32"/>
      <c r="P34" s="37"/>
      <c r="Q34" s="38"/>
      <c r="R34" s="37"/>
      <c r="S34" s="38"/>
      <c r="T34" s="38"/>
      <c r="U34" s="33">
        <v>0</v>
      </c>
      <c r="V34" s="33">
        <v>0</v>
      </c>
      <c r="W34" s="32">
        <f t="shared" si="4"/>
        <v>0</v>
      </c>
    </row>
    <row r="35" spans="1:23" ht="30" customHeight="1">
      <c r="A35" s="28">
        <v>32</v>
      </c>
      <c r="B35" s="28" t="s">
        <v>98</v>
      </c>
      <c r="C35" s="5" t="s">
        <v>99</v>
      </c>
      <c r="D35" s="6" t="s">
        <v>100</v>
      </c>
      <c r="E35" s="7" t="s">
        <v>101</v>
      </c>
      <c r="F35" s="40">
        <v>1000</v>
      </c>
      <c r="G35" s="42"/>
      <c r="H35" s="40">
        <f t="shared" si="0"/>
        <v>0</v>
      </c>
      <c r="I35" s="32"/>
      <c r="J35" s="43">
        <f t="shared" si="1"/>
        <v>0</v>
      </c>
      <c r="K35" s="44"/>
      <c r="L35" s="45">
        <f t="shared" si="2"/>
        <v>0</v>
      </c>
      <c r="M35" s="45">
        <f t="shared" si="3"/>
        <v>0</v>
      </c>
      <c r="N35" s="32"/>
      <c r="O35" s="32"/>
      <c r="P35" s="37"/>
      <c r="Q35" s="38"/>
      <c r="R35" s="37"/>
      <c r="S35" s="38"/>
      <c r="T35" s="38"/>
      <c r="U35" s="33">
        <v>0</v>
      </c>
      <c r="V35" s="33">
        <v>0</v>
      </c>
      <c r="W35" s="32">
        <f t="shared" si="4"/>
        <v>0</v>
      </c>
    </row>
    <row r="36" spans="1:23" ht="30" customHeight="1">
      <c r="A36" s="28">
        <v>33</v>
      </c>
      <c r="B36" s="28" t="s">
        <v>102</v>
      </c>
      <c r="C36" s="5" t="s">
        <v>103</v>
      </c>
      <c r="D36" s="6" t="s">
        <v>104</v>
      </c>
      <c r="E36" s="7" t="s">
        <v>105</v>
      </c>
      <c r="F36" s="40">
        <v>1000</v>
      </c>
      <c r="G36" s="42"/>
      <c r="H36" s="40">
        <f t="shared" ref="H36" si="5">IF(G36="Circuito Metroethernet",10,IF(G36="Circuito Metroethernet com 5G FWA", 5, IF(G36="Porta IP com túnel GRE",1,0)))</f>
        <v>0</v>
      </c>
      <c r="I36" s="32"/>
      <c r="J36" s="43">
        <f t="shared" ref="J36" si="6">IF(I36="Fibra óptica", 10,IF(I36="Fibra óptica + Enlace de rádio de frequência licenciada",8,IF(I36="Fibra óptica + Rede móvel 4G/5G",6,IF(I36="Enlace de rádio de frequência licenciada",5,IF(I36="Fibra óptica + Satélite",3,IF(I36="Enlace de rádio de frequência licenciada + Satélite",2,IF(I36="Satélite",1,0)))))))</f>
        <v>0</v>
      </c>
      <c r="K36" s="44"/>
      <c r="L36" s="45">
        <f t="shared" ref="L36" si="7">IF(K36="Sim, em ambas as pontas",5,IF(K36="Sim, apenas na ponta do PoP",3,IF(K36="Sim, apenas na ponta do Campus",2,IF(K36="Não",1,0))))</f>
        <v>0</v>
      </c>
      <c r="M36" s="45">
        <f t="shared" ref="M36" si="8">SUM(H36,J36,L36)</f>
        <v>0</v>
      </c>
      <c r="N36" s="32"/>
      <c r="O36" s="32"/>
      <c r="P36" s="37"/>
      <c r="Q36" s="38"/>
      <c r="R36" s="37"/>
      <c r="S36" s="38"/>
      <c r="T36" s="38"/>
      <c r="U36" s="33">
        <v>0</v>
      </c>
      <c r="V36" s="33">
        <v>0</v>
      </c>
      <c r="W36" s="32">
        <f t="shared" ref="W36" si="9">(U36*24)+V36</f>
        <v>0</v>
      </c>
    </row>
    <row r="37" spans="1:23" ht="30" customHeight="1">
      <c r="A37" s="28">
        <v>34</v>
      </c>
      <c r="B37" s="28" t="s">
        <v>102</v>
      </c>
      <c r="C37" s="5" t="s">
        <v>103</v>
      </c>
      <c r="D37" s="6" t="s">
        <v>104</v>
      </c>
      <c r="E37" s="7" t="s">
        <v>106</v>
      </c>
      <c r="F37" s="40">
        <v>1000</v>
      </c>
      <c r="G37" s="42"/>
      <c r="H37" s="40">
        <f t="shared" si="0"/>
        <v>0</v>
      </c>
      <c r="I37" s="32"/>
      <c r="J37" s="43">
        <f t="shared" si="1"/>
        <v>0</v>
      </c>
      <c r="K37" s="44"/>
      <c r="L37" s="45">
        <f t="shared" si="2"/>
        <v>0</v>
      </c>
      <c r="M37" s="45">
        <f t="shared" si="3"/>
        <v>0</v>
      </c>
      <c r="N37" s="32"/>
      <c r="O37" s="32"/>
      <c r="P37" s="37"/>
      <c r="Q37" s="38"/>
      <c r="R37" s="37"/>
      <c r="S37" s="38"/>
      <c r="T37" s="38"/>
      <c r="U37" s="33">
        <v>0</v>
      </c>
      <c r="V37" s="33">
        <v>0</v>
      </c>
      <c r="W37" s="32">
        <f t="shared" si="4"/>
        <v>0</v>
      </c>
    </row>
    <row r="38" spans="1:23" ht="30" customHeight="1">
      <c r="A38" s="28">
        <v>35</v>
      </c>
      <c r="B38" s="28" t="s">
        <v>107</v>
      </c>
      <c r="C38" s="5" t="s">
        <v>108</v>
      </c>
      <c r="D38" s="6" t="s">
        <v>109</v>
      </c>
      <c r="E38" s="7" t="s">
        <v>110</v>
      </c>
      <c r="F38" s="40">
        <v>1000</v>
      </c>
      <c r="G38" s="42"/>
      <c r="H38" s="40">
        <f t="shared" si="0"/>
        <v>0</v>
      </c>
      <c r="I38" s="32"/>
      <c r="J38" s="43">
        <f t="shared" si="1"/>
        <v>0</v>
      </c>
      <c r="K38" s="44"/>
      <c r="L38" s="45">
        <f t="shared" si="2"/>
        <v>0</v>
      </c>
      <c r="M38" s="45">
        <f t="shared" si="3"/>
        <v>0</v>
      </c>
      <c r="N38" s="32"/>
      <c r="O38" s="32"/>
      <c r="P38" s="37"/>
      <c r="Q38" s="38"/>
      <c r="R38" s="37"/>
      <c r="S38" s="38"/>
      <c r="T38" s="38"/>
      <c r="U38" s="33">
        <v>0</v>
      </c>
      <c r="V38" s="33">
        <v>0</v>
      </c>
      <c r="W38" s="32">
        <f t="shared" si="4"/>
        <v>0</v>
      </c>
    </row>
    <row r="39" spans="1:23" ht="30" customHeight="1">
      <c r="A39" s="28">
        <v>36</v>
      </c>
      <c r="B39" s="28" t="s">
        <v>107</v>
      </c>
      <c r="C39" s="5" t="s">
        <v>108</v>
      </c>
      <c r="D39" s="6" t="s">
        <v>109</v>
      </c>
      <c r="E39" s="7" t="s">
        <v>111</v>
      </c>
      <c r="F39" s="40">
        <v>1000</v>
      </c>
      <c r="G39" s="42"/>
      <c r="H39" s="40">
        <f t="shared" si="0"/>
        <v>0</v>
      </c>
      <c r="I39" s="32"/>
      <c r="J39" s="43">
        <f t="shared" si="1"/>
        <v>0</v>
      </c>
      <c r="K39" s="44"/>
      <c r="L39" s="45">
        <f t="shared" si="2"/>
        <v>0</v>
      </c>
      <c r="M39" s="45">
        <f t="shared" si="3"/>
        <v>0</v>
      </c>
      <c r="N39" s="32"/>
      <c r="O39" s="32"/>
      <c r="P39" s="37"/>
      <c r="Q39" s="38"/>
      <c r="R39" s="37"/>
      <c r="S39" s="38"/>
      <c r="T39" s="38"/>
      <c r="U39" s="33">
        <v>0</v>
      </c>
      <c r="V39" s="33">
        <v>0</v>
      </c>
      <c r="W39" s="32">
        <f t="shared" si="4"/>
        <v>0</v>
      </c>
    </row>
    <row r="40" spans="1:23" ht="30" customHeight="1">
      <c r="A40" s="28">
        <v>37</v>
      </c>
      <c r="B40" s="28" t="s">
        <v>107</v>
      </c>
      <c r="C40" s="5" t="s">
        <v>108</v>
      </c>
      <c r="D40" s="6" t="s">
        <v>109</v>
      </c>
      <c r="E40" s="7" t="s">
        <v>112</v>
      </c>
      <c r="F40" s="40">
        <v>1000</v>
      </c>
      <c r="G40" s="42"/>
      <c r="H40" s="40">
        <f t="shared" si="0"/>
        <v>0</v>
      </c>
      <c r="I40" s="32"/>
      <c r="J40" s="43">
        <f t="shared" si="1"/>
        <v>0</v>
      </c>
      <c r="K40" s="44"/>
      <c r="L40" s="45">
        <f t="shared" si="2"/>
        <v>0</v>
      </c>
      <c r="M40" s="45">
        <f t="shared" si="3"/>
        <v>0</v>
      </c>
      <c r="N40" s="32"/>
      <c r="O40" s="32"/>
      <c r="P40" s="37"/>
      <c r="Q40" s="38"/>
      <c r="R40" s="37"/>
      <c r="S40" s="38"/>
      <c r="T40" s="38"/>
      <c r="U40" s="33">
        <v>0</v>
      </c>
      <c r="V40" s="33">
        <v>0</v>
      </c>
      <c r="W40" s="32">
        <f t="shared" si="4"/>
        <v>0</v>
      </c>
    </row>
    <row r="41" spans="1:23" ht="30" customHeight="1">
      <c r="A41" s="28">
        <v>38</v>
      </c>
      <c r="B41" s="28" t="s">
        <v>107</v>
      </c>
      <c r="C41" s="5" t="s">
        <v>108</v>
      </c>
      <c r="D41" s="6" t="s">
        <v>109</v>
      </c>
      <c r="E41" s="7" t="s">
        <v>113</v>
      </c>
      <c r="F41" s="40">
        <v>1000</v>
      </c>
      <c r="G41" s="42"/>
      <c r="H41" s="40">
        <f t="shared" si="0"/>
        <v>0</v>
      </c>
      <c r="I41" s="32"/>
      <c r="J41" s="43">
        <f t="shared" si="1"/>
        <v>0</v>
      </c>
      <c r="K41" s="44"/>
      <c r="L41" s="45">
        <f t="shared" si="2"/>
        <v>0</v>
      </c>
      <c r="M41" s="45">
        <f t="shared" si="3"/>
        <v>0</v>
      </c>
      <c r="N41" s="32"/>
      <c r="O41" s="32"/>
      <c r="P41" s="37"/>
      <c r="Q41" s="38"/>
      <c r="R41" s="37"/>
      <c r="S41" s="38"/>
      <c r="T41" s="38"/>
      <c r="U41" s="33">
        <v>0</v>
      </c>
      <c r="V41" s="33">
        <v>0</v>
      </c>
      <c r="W41" s="32">
        <f t="shared" si="4"/>
        <v>0</v>
      </c>
    </row>
    <row r="42" spans="1:23" ht="30" customHeight="1">
      <c r="A42" s="28">
        <v>39</v>
      </c>
      <c r="B42" s="28" t="s">
        <v>107</v>
      </c>
      <c r="C42" s="5" t="s">
        <v>108</v>
      </c>
      <c r="D42" s="6" t="s">
        <v>109</v>
      </c>
      <c r="E42" s="7" t="s">
        <v>114</v>
      </c>
      <c r="F42" s="40">
        <v>1000</v>
      </c>
      <c r="G42" s="42"/>
      <c r="H42" s="40">
        <f t="shared" si="0"/>
        <v>0</v>
      </c>
      <c r="I42" s="32"/>
      <c r="J42" s="43">
        <f t="shared" si="1"/>
        <v>0</v>
      </c>
      <c r="K42" s="44"/>
      <c r="L42" s="45">
        <f t="shared" si="2"/>
        <v>0</v>
      </c>
      <c r="M42" s="45">
        <f t="shared" si="3"/>
        <v>0</v>
      </c>
      <c r="N42" s="32"/>
      <c r="O42" s="32"/>
      <c r="P42" s="37"/>
      <c r="Q42" s="38"/>
      <c r="R42" s="37"/>
      <c r="S42" s="38"/>
      <c r="T42" s="38"/>
      <c r="U42" s="33">
        <v>0</v>
      </c>
      <c r="V42" s="33">
        <v>0</v>
      </c>
      <c r="W42" s="32">
        <f t="shared" si="4"/>
        <v>0</v>
      </c>
    </row>
    <row r="43" spans="1:23" ht="30" customHeight="1">
      <c r="A43" s="28">
        <v>40</v>
      </c>
      <c r="B43" s="28" t="s">
        <v>107</v>
      </c>
      <c r="C43" s="5" t="s">
        <v>108</v>
      </c>
      <c r="D43" s="6" t="s">
        <v>109</v>
      </c>
      <c r="E43" s="7" t="s">
        <v>115</v>
      </c>
      <c r="F43" s="40">
        <v>1000</v>
      </c>
      <c r="G43" s="42"/>
      <c r="H43" s="40">
        <f t="shared" si="0"/>
        <v>0</v>
      </c>
      <c r="I43" s="32"/>
      <c r="J43" s="43">
        <f t="shared" si="1"/>
        <v>0</v>
      </c>
      <c r="K43" s="44"/>
      <c r="L43" s="45">
        <f t="shared" si="2"/>
        <v>0</v>
      </c>
      <c r="M43" s="45">
        <f t="shared" si="3"/>
        <v>0</v>
      </c>
      <c r="N43" s="32"/>
      <c r="O43" s="32"/>
      <c r="P43" s="37"/>
      <c r="Q43" s="38"/>
      <c r="R43" s="37"/>
      <c r="S43" s="38"/>
      <c r="T43" s="38"/>
      <c r="U43" s="33">
        <v>0</v>
      </c>
      <c r="V43" s="33">
        <v>0</v>
      </c>
      <c r="W43" s="32">
        <f t="shared" si="4"/>
        <v>0</v>
      </c>
    </row>
    <row r="44" spans="1:23" ht="30" customHeight="1">
      <c r="A44" s="28">
        <v>41</v>
      </c>
      <c r="B44" s="28" t="s">
        <v>107</v>
      </c>
      <c r="C44" s="5" t="s">
        <v>108</v>
      </c>
      <c r="D44" s="6" t="s">
        <v>116</v>
      </c>
      <c r="E44" s="7" t="s">
        <v>117</v>
      </c>
      <c r="F44" s="40">
        <v>1000</v>
      </c>
      <c r="G44" s="42"/>
      <c r="H44" s="40">
        <f t="shared" si="0"/>
        <v>0</v>
      </c>
      <c r="I44" s="32"/>
      <c r="J44" s="43">
        <f t="shared" si="1"/>
        <v>0</v>
      </c>
      <c r="K44" s="44"/>
      <c r="L44" s="45">
        <f t="shared" si="2"/>
        <v>0</v>
      </c>
      <c r="M44" s="45">
        <f t="shared" si="3"/>
        <v>0</v>
      </c>
      <c r="N44" s="32"/>
      <c r="O44" s="32"/>
      <c r="P44" s="37"/>
      <c r="Q44" s="38"/>
      <c r="R44" s="37"/>
      <c r="S44" s="38"/>
      <c r="T44" s="38"/>
      <c r="U44" s="33">
        <v>0</v>
      </c>
      <c r="V44" s="33">
        <v>0</v>
      </c>
      <c r="W44" s="32">
        <f t="shared" si="4"/>
        <v>0</v>
      </c>
    </row>
    <row r="45" spans="1:23" ht="30" customHeight="1">
      <c r="A45" s="28">
        <v>42</v>
      </c>
      <c r="B45" s="28" t="s">
        <v>107</v>
      </c>
      <c r="C45" s="5" t="s">
        <v>108</v>
      </c>
      <c r="D45" s="6" t="s">
        <v>118</v>
      </c>
      <c r="E45" s="7" t="s">
        <v>119</v>
      </c>
      <c r="F45" s="40">
        <v>3000</v>
      </c>
      <c r="G45" s="42"/>
      <c r="H45" s="40">
        <f t="shared" si="0"/>
        <v>0</v>
      </c>
      <c r="I45" s="32"/>
      <c r="J45" s="43">
        <f t="shared" si="1"/>
        <v>0</v>
      </c>
      <c r="K45" s="44"/>
      <c r="L45" s="45">
        <f t="shared" si="2"/>
        <v>0</v>
      </c>
      <c r="M45" s="45">
        <f t="shared" si="3"/>
        <v>0</v>
      </c>
      <c r="N45" s="32"/>
      <c r="O45" s="32"/>
      <c r="P45" s="37"/>
      <c r="Q45" s="38"/>
      <c r="R45" s="37"/>
      <c r="S45" s="38"/>
      <c r="T45" s="38"/>
      <c r="U45" s="33">
        <v>0</v>
      </c>
      <c r="V45" s="33">
        <v>0</v>
      </c>
      <c r="W45" s="32">
        <f t="shared" si="4"/>
        <v>0</v>
      </c>
    </row>
    <row r="46" spans="1:23" ht="30" customHeight="1">
      <c r="A46" s="28">
        <v>43</v>
      </c>
      <c r="B46" s="28" t="s">
        <v>120</v>
      </c>
      <c r="C46" s="5" t="s">
        <v>121</v>
      </c>
      <c r="D46" s="6" t="s">
        <v>122</v>
      </c>
      <c r="E46" s="7" t="s">
        <v>123</v>
      </c>
      <c r="F46" s="40">
        <v>1000</v>
      </c>
      <c r="G46" s="42"/>
      <c r="H46" s="40">
        <f t="shared" si="0"/>
        <v>0</v>
      </c>
      <c r="I46" s="32"/>
      <c r="J46" s="43">
        <f t="shared" si="1"/>
        <v>0</v>
      </c>
      <c r="K46" s="44"/>
      <c r="L46" s="45">
        <f t="shared" si="2"/>
        <v>0</v>
      </c>
      <c r="M46" s="45">
        <f t="shared" si="3"/>
        <v>0</v>
      </c>
      <c r="N46" s="32"/>
      <c r="O46" s="32"/>
      <c r="P46" s="37"/>
      <c r="Q46" s="38"/>
      <c r="R46" s="37"/>
      <c r="S46" s="38"/>
      <c r="T46" s="38"/>
      <c r="U46" s="33">
        <v>0</v>
      </c>
      <c r="V46" s="33">
        <v>0</v>
      </c>
      <c r="W46" s="32">
        <f t="shared" si="4"/>
        <v>0</v>
      </c>
    </row>
    <row r="47" spans="1:23" ht="30" customHeight="1">
      <c r="S47" s="31"/>
      <c r="T47" s="31"/>
    </row>
    <row r="573" spans="1:1" ht="30" customHeight="1">
      <c r="A573" s="39" t="s">
        <v>124</v>
      </c>
    </row>
    <row r="574" spans="1:1" ht="30" customHeight="1">
      <c r="A574" s="29" t="s">
        <v>125</v>
      </c>
    </row>
    <row r="575" spans="1:1" ht="30" customHeight="1">
      <c r="A575" s="39" t="s">
        <v>126</v>
      </c>
    </row>
    <row r="576" spans="1:1" ht="30" customHeight="1">
      <c r="A576" s="39" t="s">
        <v>127</v>
      </c>
    </row>
    <row r="577" spans="1:1" ht="30" customHeight="1">
      <c r="A577" s="39" t="s">
        <v>128</v>
      </c>
    </row>
    <row r="578" spans="1:1" ht="30" customHeight="1">
      <c r="A578" s="39" t="s">
        <v>129</v>
      </c>
    </row>
    <row r="579" spans="1:1" ht="30" customHeight="1">
      <c r="A579" s="39" t="s">
        <v>130</v>
      </c>
    </row>
    <row r="580" spans="1:1" ht="30" customHeight="1">
      <c r="A580" s="39" t="s">
        <v>131</v>
      </c>
    </row>
    <row r="581" spans="1:1" ht="30" customHeight="1">
      <c r="A581" s="39" t="s">
        <v>132</v>
      </c>
    </row>
    <row r="582" spans="1:1" ht="30" customHeight="1">
      <c r="A582" s="39" t="s">
        <v>133</v>
      </c>
    </row>
    <row r="583" spans="1:1" ht="30" customHeight="1">
      <c r="A583" s="39" t="s">
        <v>134</v>
      </c>
    </row>
    <row r="584" spans="1:1" ht="30" customHeight="1">
      <c r="A584" s="39" t="s">
        <v>135</v>
      </c>
    </row>
    <row r="585" spans="1:1" ht="30" customHeight="1">
      <c r="A585" s="39" t="s">
        <v>136</v>
      </c>
    </row>
    <row r="586" spans="1:1" ht="30" customHeight="1">
      <c r="A586" s="39" t="s">
        <v>137</v>
      </c>
    </row>
    <row r="587" spans="1:1" ht="30" customHeight="1">
      <c r="A587" s="39" t="s">
        <v>138</v>
      </c>
    </row>
    <row r="588" spans="1:1" ht="30" customHeight="1">
      <c r="A588" s="39" t="s">
        <v>139</v>
      </c>
    </row>
    <row r="589" spans="1:1" ht="30" customHeight="1">
      <c r="A589" s="39" t="s">
        <v>140</v>
      </c>
    </row>
  </sheetData>
  <autoFilter ref="A3:U3" xr:uid="{CD43AC81-2875-43F0-9246-6A1A3DF5707C}"/>
  <mergeCells count="5"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:N46" xr:uid="{4AB49BDE-0E34-41CF-9E87-C2D18489BDA8}">
      <formula1>$A$583:$A$585</formula1>
    </dataValidation>
    <dataValidation type="list" allowBlank="1" showInputMessage="1" showErrorMessage="1" sqref="G4:G46" xr:uid="{5D054848-2BA2-4EA2-8252-0B3AA4E75797}">
      <formula1>$A$573:$A$575</formula1>
    </dataValidation>
    <dataValidation type="list" allowBlank="1" showInputMessage="1" showErrorMessage="1" sqref="I4:I46" xr:uid="{00000000-0002-0000-0000-000000000000}">
      <formula1>$A$576:$A$582</formula1>
    </dataValidation>
    <dataValidation type="list" allowBlank="1" showInputMessage="1" showErrorMessage="1" sqref="K4:K46" xr:uid="{2188B726-E15C-473A-9D34-B23FC81DF2B6}">
      <formula1>$A$586:$A$589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showGridLines="0" zoomScale="80" zoomScaleNormal="80" workbookViewId="0">
      <pane ySplit="1" topLeftCell="A2" activePane="bottomLeft" state="frozen"/>
      <selection pane="bottomLeft" activeCell="A2" sqref="A2"/>
    </sheetView>
  </sheetViews>
  <sheetFormatPr defaultColWidth="9.140625" defaultRowHeight="70.150000000000006" customHeight="1"/>
  <cols>
    <col min="1" max="1" width="20.7109375" style="4" customWidth="1"/>
    <col min="2" max="2" width="40.7109375" style="4" customWidth="1"/>
    <col min="3" max="3" width="30.7109375" style="25" customWidth="1"/>
    <col min="4" max="4" width="40.7109375" style="4" customWidth="1"/>
    <col min="5" max="5" width="20.7109375" style="4" customWidth="1"/>
    <col min="6" max="16384" width="9.140625" style="4"/>
  </cols>
  <sheetData>
    <row r="1" spans="1:5" ht="30" customHeight="1">
      <c r="A1" s="11" t="s">
        <v>7</v>
      </c>
      <c r="B1" s="12" t="s">
        <v>141</v>
      </c>
      <c r="C1" s="22" t="s">
        <v>142</v>
      </c>
      <c r="D1" s="12" t="s">
        <v>143</v>
      </c>
      <c r="E1" s="11" t="s">
        <v>144</v>
      </c>
    </row>
    <row r="2" spans="1:5" ht="79.900000000000006" customHeight="1">
      <c r="A2" s="5" t="s">
        <v>145</v>
      </c>
      <c r="B2" s="2" t="s">
        <v>146</v>
      </c>
      <c r="C2" s="23" t="s">
        <v>147</v>
      </c>
      <c r="D2" s="6" t="s">
        <v>148</v>
      </c>
      <c r="E2" s="5" t="s">
        <v>149</v>
      </c>
    </row>
    <row r="3" spans="1:5" ht="79.900000000000006" customHeight="1">
      <c r="A3" s="5" t="s">
        <v>150</v>
      </c>
      <c r="B3" s="2" t="s">
        <v>151</v>
      </c>
      <c r="C3" s="23" t="s">
        <v>152</v>
      </c>
      <c r="D3" s="6" t="s">
        <v>153</v>
      </c>
      <c r="E3" s="5" t="s">
        <v>154</v>
      </c>
    </row>
    <row r="4" spans="1:5" ht="79.900000000000006" customHeight="1">
      <c r="A4" s="1" t="s">
        <v>155</v>
      </c>
      <c r="B4" s="2" t="s">
        <v>156</v>
      </c>
      <c r="C4" s="23" t="s">
        <v>157</v>
      </c>
      <c r="D4" s="2" t="s">
        <v>158</v>
      </c>
      <c r="E4" s="3" t="s">
        <v>159</v>
      </c>
    </row>
    <row r="5" spans="1:5" ht="79.900000000000006" customHeight="1">
      <c r="A5" s="5" t="s">
        <v>27</v>
      </c>
      <c r="B5" s="2" t="s">
        <v>160</v>
      </c>
      <c r="C5" s="23" t="s">
        <v>161</v>
      </c>
      <c r="D5" s="6" t="s">
        <v>162</v>
      </c>
      <c r="E5" s="5" t="s">
        <v>163</v>
      </c>
    </row>
    <row r="6" spans="1:5" ht="79.900000000000006" customHeight="1">
      <c r="A6" s="5" t="s">
        <v>164</v>
      </c>
      <c r="B6" s="2" t="s">
        <v>165</v>
      </c>
      <c r="C6" s="23" t="s">
        <v>166</v>
      </c>
      <c r="D6" s="6" t="s">
        <v>167</v>
      </c>
      <c r="E6" s="5" t="s">
        <v>168</v>
      </c>
    </row>
    <row r="7" spans="1:5" ht="79.900000000000006" customHeight="1">
      <c r="A7" s="1" t="s">
        <v>34</v>
      </c>
      <c r="B7" s="2" t="s">
        <v>169</v>
      </c>
      <c r="C7" s="23" t="s">
        <v>170</v>
      </c>
      <c r="D7" s="2" t="s">
        <v>171</v>
      </c>
      <c r="E7" s="3" t="s">
        <v>172</v>
      </c>
    </row>
    <row r="8" spans="1:5" ht="79.900000000000006" customHeight="1">
      <c r="A8" s="1" t="s">
        <v>173</v>
      </c>
      <c r="B8" s="2" t="s">
        <v>174</v>
      </c>
      <c r="C8" s="23" t="s">
        <v>175</v>
      </c>
      <c r="D8" s="2" t="s">
        <v>176</v>
      </c>
      <c r="E8" s="3" t="s">
        <v>177</v>
      </c>
    </row>
    <row r="9" spans="1:5" ht="79.900000000000006" customHeight="1">
      <c r="A9" s="1" t="s">
        <v>178</v>
      </c>
      <c r="B9" s="2" t="s">
        <v>179</v>
      </c>
      <c r="C9" s="23" t="s">
        <v>180</v>
      </c>
      <c r="D9" s="2" t="s">
        <v>181</v>
      </c>
      <c r="E9" s="3" t="s">
        <v>182</v>
      </c>
    </row>
    <row r="10" spans="1:5" ht="79.900000000000006" customHeight="1">
      <c r="A10" s="1" t="s">
        <v>183</v>
      </c>
      <c r="B10" s="2" t="s">
        <v>184</v>
      </c>
      <c r="C10" s="23" t="s">
        <v>185</v>
      </c>
      <c r="D10" s="2" t="s">
        <v>186</v>
      </c>
      <c r="E10" s="3" t="s">
        <v>187</v>
      </c>
    </row>
    <row r="11" spans="1:5" ht="79.900000000000006" customHeight="1">
      <c r="A11" s="1" t="s">
        <v>188</v>
      </c>
      <c r="B11" s="2" t="s">
        <v>189</v>
      </c>
      <c r="C11" s="23" t="s">
        <v>190</v>
      </c>
      <c r="D11" s="2" t="s">
        <v>191</v>
      </c>
      <c r="E11" s="3" t="s">
        <v>192</v>
      </c>
    </row>
    <row r="12" spans="1:5" ht="79.900000000000006" customHeight="1">
      <c r="A12" s="1" t="s">
        <v>193</v>
      </c>
      <c r="B12" s="2" t="s">
        <v>194</v>
      </c>
      <c r="C12" s="23" t="s">
        <v>195</v>
      </c>
      <c r="D12" s="2" t="s">
        <v>196</v>
      </c>
      <c r="E12" s="3" t="s">
        <v>197</v>
      </c>
    </row>
    <row r="13" spans="1:5" ht="79.900000000000006" customHeight="1">
      <c r="A13" s="1" t="s">
        <v>58</v>
      </c>
      <c r="B13" s="2" t="s">
        <v>198</v>
      </c>
      <c r="C13" s="23" t="s">
        <v>199</v>
      </c>
      <c r="D13" s="2" t="s">
        <v>200</v>
      </c>
      <c r="E13" s="3" t="s">
        <v>201</v>
      </c>
    </row>
    <row r="14" spans="1:5" ht="79.900000000000006" customHeight="1">
      <c r="A14" s="1" t="s">
        <v>202</v>
      </c>
      <c r="B14" s="2" t="s">
        <v>203</v>
      </c>
      <c r="C14" s="23" t="s">
        <v>204</v>
      </c>
      <c r="D14" s="2" t="s">
        <v>205</v>
      </c>
      <c r="E14" s="3" t="s">
        <v>206</v>
      </c>
    </row>
    <row r="15" spans="1:5" ht="79.900000000000006" customHeight="1">
      <c r="A15" s="1" t="s">
        <v>207</v>
      </c>
      <c r="B15" s="2" t="s">
        <v>208</v>
      </c>
      <c r="C15" s="23" t="s">
        <v>209</v>
      </c>
      <c r="D15" s="2" t="s">
        <v>210</v>
      </c>
      <c r="E15" s="3" t="s">
        <v>211</v>
      </c>
    </row>
    <row r="16" spans="1:5" ht="79.900000000000006" customHeight="1">
      <c r="A16" s="1" t="s">
        <v>212</v>
      </c>
      <c r="B16" s="2" t="s">
        <v>213</v>
      </c>
      <c r="C16" s="23" t="s">
        <v>214</v>
      </c>
      <c r="D16" s="2" t="s">
        <v>215</v>
      </c>
      <c r="E16" s="3" t="s">
        <v>216</v>
      </c>
    </row>
    <row r="17" spans="1:5" ht="79.900000000000006" customHeight="1">
      <c r="A17" s="1" t="s">
        <v>217</v>
      </c>
      <c r="B17" s="2" t="s">
        <v>218</v>
      </c>
      <c r="C17" s="23" t="s">
        <v>219</v>
      </c>
      <c r="D17" s="2" t="s">
        <v>220</v>
      </c>
      <c r="E17" s="3" t="s">
        <v>221</v>
      </c>
    </row>
    <row r="18" spans="1:5" ht="79.900000000000006" customHeight="1">
      <c r="A18" s="1" t="s">
        <v>79</v>
      </c>
      <c r="B18" s="2" t="s">
        <v>222</v>
      </c>
      <c r="C18" s="23" t="s">
        <v>223</v>
      </c>
      <c r="D18" s="2" t="s">
        <v>224</v>
      </c>
      <c r="E18" s="3" t="s">
        <v>225</v>
      </c>
    </row>
    <row r="19" spans="1:5" ht="79.900000000000006" customHeight="1">
      <c r="A19" s="1" t="s">
        <v>87</v>
      </c>
      <c r="B19" s="2" t="s">
        <v>226</v>
      </c>
      <c r="C19" s="23" t="s">
        <v>227</v>
      </c>
      <c r="D19" s="2" t="s">
        <v>228</v>
      </c>
      <c r="E19" s="3" t="s">
        <v>229</v>
      </c>
    </row>
    <row r="20" spans="1:5" ht="79.900000000000006" customHeight="1">
      <c r="A20" s="1" t="s">
        <v>230</v>
      </c>
      <c r="B20" s="2" t="s">
        <v>231</v>
      </c>
      <c r="C20" s="23" t="s">
        <v>232</v>
      </c>
      <c r="D20" s="2" t="s">
        <v>233</v>
      </c>
      <c r="E20" s="3" t="s">
        <v>234</v>
      </c>
    </row>
    <row r="21" spans="1:5" ht="79.900000000000006" customHeight="1">
      <c r="A21" s="1" t="s">
        <v>91</v>
      </c>
      <c r="B21" s="2" t="s">
        <v>235</v>
      </c>
      <c r="C21" s="23" t="s">
        <v>236</v>
      </c>
      <c r="D21" s="2" t="s">
        <v>237</v>
      </c>
      <c r="E21" s="3" t="s">
        <v>238</v>
      </c>
    </row>
    <row r="22" spans="1:5" ht="79.900000000000006" customHeight="1">
      <c r="A22" s="1" t="s">
        <v>239</v>
      </c>
      <c r="B22" s="2" t="s">
        <v>240</v>
      </c>
      <c r="C22" s="23" t="s">
        <v>241</v>
      </c>
      <c r="D22" s="2" t="s">
        <v>242</v>
      </c>
      <c r="E22" s="3" t="s">
        <v>243</v>
      </c>
    </row>
    <row r="23" spans="1:5" ht="79.900000000000006" customHeight="1">
      <c r="A23" s="1" t="s">
        <v>244</v>
      </c>
      <c r="B23" s="2" t="s">
        <v>245</v>
      </c>
      <c r="C23" s="23" t="s">
        <v>246</v>
      </c>
      <c r="D23" s="2" t="s">
        <v>247</v>
      </c>
      <c r="E23" s="3" t="s">
        <v>248</v>
      </c>
    </row>
    <row r="24" spans="1:5" ht="79.900000000000006" customHeight="1">
      <c r="A24" s="1" t="s">
        <v>249</v>
      </c>
      <c r="B24" s="2" t="s">
        <v>250</v>
      </c>
      <c r="C24" s="23" t="s">
        <v>251</v>
      </c>
      <c r="D24" s="2" t="s">
        <v>252</v>
      </c>
      <c r="E24" s="3" t="s">
        <v>253</v>
      </c>
    </row>
    <row r="25" spans="1:5" ht="79.900000000000006" customHeight="1">
      <c r="A25" s="1" t="s">
        <v>99</v>
      </c>
      <c r="B25" s="2" t="s">
        <v>254</v>
      </c>
      <c r="C25" s="23" t="s">
        <v>255</v>
      </c>
      <c r="D25" s="2" t="s">
        <v>256</v>
      </c>
      <c r="E25" s="3" t="s">
        <v>257</v>
      </c>
    </row>
    <row r="26" spans="1:5" ht="120" customHeight="1">
      <c r="A26" s="1" t="s">
        <v>258</v>
      </c>
      <c r="B26" s="2" t="s">
        <v>259</v>
      </c>
      <c r="C26" s="23" t="s">
        <v>260</v>
      </c>
      <c r="D26" s="2" t="s">
        <v>261</v>
      </c>
      <c r="E26" s="3" t="s">
        <v>262</v>
      </c>
    </row>
    <row r="27" spans="1:5" ht="79.900000000000006" customHeight="1">
      <c r="A27" s="1" t="s">
        <v>263</v>
      </c>
      <c r="B27" s="2" t="s">
        <v>264</v>
      </c>
      <c r="C27" s="23" t="s">
        <v>265</v>
      </c>
      <c r="D27" s="2" t="s">
        <v>266</v>
      </c>
      <c r="E27" s="3" t="s">
        <v>267</v>
      </c>
    </row>
    <row r="28" spans="1:5" ht="79.900000000000006" customHeight="1">
      <c r="A28" s="1" t="s">
        <v>108</v>
      </c>
      <c r="B28" s="17" t="s">
        <v>268</v>
      </c>
      <c r="C28" s="24" t="s">
        <v>269</v>
      </c>
      <c r="D28" s="2" t="s">
        <v>270</v>
      </c>
      <c r="E28" s="3" t="s">
        <v>149</v>
      </c>
    </row>
    <row r="29" spans="1:5" ht="79.900000000000006" customHeight="1">
      <c r="A29" s="1" t="s">
        <v>121</v>
      </c>
      <c r="B29" s="2" t="s">
        <v>271</v>
      </c>
      <c r="C29" s="23" t="s">
        <v>272</v>
      </c>
      <c r="D29" s="2" t="s">
        <v>273</v>
      </c>
      <c r="E29" s="3" t="s">
        <v>274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5"/>
  <sheetViews>
    <sheetView showGridLines="0" zoomScale="80" zoomScaleNormal="80" workbookViewId="0">
      <pane ySplit="2" topLeftCell="A3" activePane="bottomLeft" state="frozen"/>
      <selection pane="bottomLeft" activeCell="C45" sqref="C3:C45"/>
    </sheetView>
  </sheetViews>
  <sheetFormatPr defaultColWidth="9.140625" defaultRowHeight="12.75"/>
  <cols>
    <col min="1" max="2" width="10.7109375" style="8" customWidth="1"/>
    <col min="3" max="3" width="48.85546875" style="35" customWidth="1"/>
    <col min="4" max="4" width="22.5703125" style="35" customWidth="1"/>
    <col min="5" max="5" width="20" style="8" customWidth="1"/>
    <col min="6" max="6" width="35.85546875" style="14" customWidth="1"/>
    <col min="7" max="7" width="40.7109375" style="21" customWidth="1"/>
    <col min="8" max="8" width="40.7109375" style="14" customWidth="1"/>
    <col min="9" max="9" width="20.7109375" style="13" customWidth="1"/>
    <col min="10" max="10" width="50.7109375" style="14" customWidth="1"/>
    <col min="11" max="11" width="30.7109375" style="21" customWidth="1"/>
    <col min="12" max="12" width="50.7109375" style="14" customWidth="1"/>
    <col min="13" max="13" width="20.7109375" style="36" customWidth="1"/>
    <col min="14" max="16384" width="9.140625" style="8"/>
  </cols>
  <sheetData>
    <row r="1" spans="1:13" ht="30" customHeight="1">
      <c r="A1" s="53" t="s">
        <v>275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0" customHeight="1">
      <c r="A2" s="11" t="s">
        <v>276</v>
      </c>
      <c r="B2" s="11" t="s">
        <v>6</v>
      </c>
      <c r="C2" s="12" t="s">
        <v>8</v>
      </c>
      <c r="D2" s="12" t="s">
        <v>9</v>
      </c>
      <c r="E2" s="11" t="s">
        <v>277</v>
      </c>
      <c r="F2" s="16" t="s">
        <v>278</v>
      </c>
      <c r="G2" s="19" t="s">
        <v>279</v>
      </c>
      <c r="H2" s="12" t="s">
        <v>280</v>
      </c>
      <c r="I2" s="11" t="s">
        <v>7</v>
      </c>
      <c r="J2" s="12" t="s">
        <v>141</v>
      </c>
      <c r="K2" s="22" t="s">
        <v>142</v>
      </c>
      <c r="L2" s="12" t="s">
        <v>143</v>
      </c>
      <c r="M2" s="11" t="s">
        <v>144</v>
      </c>
    </row>
    <row r="3" spans="1:13" ht="69">
      <c r="A3" s="15">
        <v>1</v>
      </c>
      <c r="B3" s="18" t="s">
        <v>26</v>
      </c>
      <c r="C3" s="6" t="s">
        <v>28</v>
      </c>
      <c r="D3" s="6" t="s">
        <v>29</v>
      </c>
      <c r="E3" s="15">
        <v>1000</v>
      </c>
      <c r="F3" s="6" t="s">
        <v>281</v>
      </c>
      <c r="G3" s="20" t="s">
        <v>282</v>
      </c>
      <c r="H3" s="6" t="s">
        <v>283</v>
      </c>
      <c r="I3" s="5" t="s">
        <v>27</v>
      </c>
      <c r="J3" s="2" t="str">
        <f>VLOOKUP(I3,'Endereços Ponta A'!$A$2:$E$29,2,TRUE)</f>
        <v>Universidade Federal do Amazonas (UFAM)
Avenida General Rodrigo Octavio, 6200, Campus Universitário - Setor Norte,
Bloco CTIC, sala PoP-AM / RNP - térreo, Coroado I - Manaus - AM
CEP.: 69080-900</v>
      </c>
      <c r="K3" s="26" t="str">
        <f>VLOOKUP(I3,'Endereços Ponta A'!$A$2:$E$29,3,TRUE)</f>
        <v>-3.088132, -59.964966</v>
      </c>
      <c r="L3" s="2" t="str">
        <f>VLOOKUP(I3,'Endereços Ponta A'!$A$2:$E$29,4,TRUE)</f>
        <v>Nome: Lindomar Costa dos Santos
E-mail: lindomar.santos@pop-am.rnp.br
Tels.: (92) 99113-6034 / (92) 3305-4000 (Ramal 2043)</v>
      </c>
      <c r="M3" s="3" t="str">
        <f>VLOOKUP(I3,'Endereços Ponta A'!$A$2:$E$29,5,TRUE)</f>
        <v>004.378.626/0001-97</v>
      </c>
    </row>
    <row r="4" spans="1:13" ht="46.5">
      <c r="A4" s="15">
        <v>2</v>
      </c>
      <c r="B4" s="18" t="s">
        <v>30</v>
      </c>
      <c r="C4" s="6" t="s">
        <v>32</v>
      </c>
      <c r="D4" s="6" t="s">
        <v>33</v>
      </c>
      <c r="E4" s="15">
        <v>1000</v>
      </c>
      <c r="F4" s="6" t="s">
        <v>284</v>
      </c>
      <c r="G4" s="20" t="s">
        <v>285</v>
      </c>
      <c r="H4" s="6" t="s">
        <v>286</v>
      </c>
      <c r="I4" s="5" t="s">
        <v>31</v>
      </c>
      <c r="J4" s="2" t="str">
        <f>VLOOKUP(I4,'Endereços Ponta A'!$A$2:$E$29,2,TRUE)</f>
        <v>UFBA 
Avenida Milton Santos, s/n, Prédio do CPD/UFBA, Ondina, Salvador, BA 
CEP.: 40170-110</v>
      </c>
      <c r="K4" s="26" t="str">
        <f>VLOOKUP(I4,'Endereços Ponta A'!$A$2:$E$29,3,TRUE)</f>
        <v>-13.00246,-38.508975</v>
      </c>
      <c r="L4" s="2" t="str">
        <f>VLOOKUP(I4,'Endereços Ponta A'!$A$2:$E$29,4,TRUE)</f>
        <v>Nome: Luiz Cláudio Mendonça
E-mail: mendonca@ufba.br
Tels.: (71) 3283-6114 / (71) 3283-6128 / (71) 3283-6112</v>
      </c>
      <c r="M4" s="3" t="str">
        <f>VLOOKUP(I4,'Endereços Ponta A'!$A$2:$E$29,5,TRUE)</f>
        <v>015.180.714/0001-04</v>
      </c>
    </row>
    <row r="5" spans="1:13" ht="46.5">
      <c r="A5" s="15">
        <v>3</v>
      </c>
      <c r="B5" s="18" t="s">
        <v>30</v>
      </c>
      <c r="C5" s="6" t="s">
        <v>32</v>
      </c>
      <c r="D5" s="6" t="s">
        <v>35</v>
      </c>
      <c r="E5" s="15">
        <v>1000</v>
      </c>
      <c r="F5" s="6" t="s">
        <v>287</v>
      </c>
      <c r="G5" s="20" t="s">
        <v>288</v>
      </c>
      <c r="H5" s="6" t="s">
        <v>289</v>
      </c>
      <c r="I5" s="5" t="s">
        <v>34</v>
      </c>
      <c r="J5" s="2" t="str">
        <f>VLOOKUP(I5,'Endereços Ponta A'!$A$2:$E$29,2,TRUE)</f>
        <v>UFBA 
Avenida Milton Santos, s/n, Prédio do CPD/UFBA, Ondina, Salvador, BA 
CEP.: 40170-110</v>
      </c>
      <c r="K5" s="26" t="str">
        <f>VLOOKUP(I5,'Endereços Ponta A'!$A$2:$E$29,3,TRUE)</f>
        <v>-13.00246,-38.508975</v>
      </c>
      <c r="L5" s="2" t="str">
        <f>VLOOKUP(I5,'Endereços Ponta A'!$A$2:$E$29,4,TRUE)</f>
        <v>Nome: Luiz Cláudio Mendonça
E-mail: mendonca@ufba.br
Tels.: (71) 3283-6114 / (71) 3283-6128 / (71) 3283-6112</v>
      </c>
      <c r="M5" s="3" t="str">
        <f>VLOOKUP(I5,'Endereços Ponta A'!$A$2:$E$29,5,TRUE)</f>
        <v>015.180.714/0001-04</v>
      </c>
    </row>
    <row r="6" spans="1:13" ht="46.5">
      <c r="A6" s="15">
        <v>4</v>
      </c>
      <c r="B6" s="18" t="s">
        <v>30</v>
      </c>
      <c r="C6" s="6" t="s">
        <v>32</v>
      </c>
      <c r="D6" s="6" t="s">
        <v>36</v>
      </c>
      <c r="E6" s="15">
        <v>1000</v>
      </c>
      <c r="F6" s="6" t="s">
        <v>290</v>
      </c>
      <c r="G6" s="20" t="s">
        <v>291</v>
      </c>
      <c r="H6" s="6" t="s">
        <v>292</v>
      </c>
      <c r="I6" s="5" t="s">
        <v>34</v>
      </c>
      <c r="J6" s="2" t="str">
        <f>VLOOKUP(I6,'Endereços Ponta A'!$A$2:$E$29,2,TRUE)</f>
        <v>UFBA 
Avenida Milton Santos, s/n, Prédio do CPD/UFBA, Ondina, Salvador, BA 
CEP.: 40170-110</v>
      </c>
      <c r="K6" s="26" t="str">
        <f>VLOOKUP(I6,'Endereços Ponta A'!$A$2:$E$29,3,TRUE)</f>
        <v>-13.00246,-38.508975</v>
      </c>
      <c r="L6" s="2" t="str">
        <f>VLOOKUP(I6,'Endereços Ponta A'!$A$2:$E$29,4,TRUE)</f>
        <v>Nome: Luiz Cláudio Mendonça
E-mail: mendonca@ufba.br
Tels.: (71) 3283-6114 / (71) 3283-6128 / (71) 3283-6112</v>
      </c>
      <c r="M6" s="3" t="str">
        <f>VLOOKUP(I6,'Endereços Ponta A'!$A$2:$E$29,5,TRUE)</f>
        <v>015.180.714/0001-04</v>
      </c>
    </row>
    <row r="7" spans="1:13" ht="46.5">
      <c r="A7" s="15">
        <v>5</v>
      </c>
      <c r="B7" s="18" t="s">
        <v>30</v>
      </c>
      <c r="C7" s="6" t="s">
        <v>32</v>
      </c>
      <c r="D7" s="6" t="s">
        <v>37</v>
      </c>
      <c r="E7" s="15">
        <v>1000</v>
      </c>
      <c r="F7" s="6" t="s">
        <v>293</v>
      </c>
      <c r="G7" s="20" t="s">
        <v>294</v>
      </c>
      <c r="H7" s="6" t="s">
        <v>295</v>
      </c>
      <c r="I7" s="5" t="s">
        <v>34</v>
      </c>
      <c r="J7" s="2" t="str">
        <f>VLOOKUP(I7,'Endereços Ponta A'!$A$2:$E$29,2,TRUE)</f>
        <v>UFBA 
Avenida Milton Santos, s/n, Prédio do CPD/UFBA, Ondina, Salvador, BA 
CEP.: 40170-110</v>
      </c>
      <c r="K7" s="26" t="str">
        <f>VLOOKUP(I7,'Endereços Ponta A'!$A$2:$E$29,3,TRUE)</f>
        <v>-13.00246,-38.508975</v>
      </c>
      <c r="L7" s="2" t="str">
        <f>VLOOKUP(I7,'Endereços Ponta A'!$A$2:$E$29,4,TRUE)</f>
        <v>Nome: Luiz Cláudio Mendonça
E-mail: mendonca@ufba.br
Tels.: (71) 3283-6114 / (71) 3283-6128 / (71) 3283-6112</v>
      </c>
      <c r="M7" s="3" t="str">
        <f>VLOOKUP(I7,'Endereços Ponta A'!$A$2:$E$29,5,TRUE)</f>
        <v>015.180.714/0001-04</v>
      </c>
    </row>
    <row r="8" spans="1:13" ht="46.5">
      <c r="A8" s="15">
        <v>6</v>
      </c>
      <c r="B8" s="18" t="s">
        <v>30</v>
      </c>
      <c r="C8" s="6" t="s">
        <v>38</v>
      </c>
      <c r="D8" s="6" t="s">
        <v>39</v>
      </c>
      <c r="E8" s="15">
        <v>1000</v>
      </c>
      <c r="F8" s="6" t="s">
        <v>296</v>
      </c>
      <c r="G8" s="20" t="s">
        <v>297</v>
      </c>
      <c r="H8" s="6" t="s">
        <v>298</v>
      </c>
      <c r="I8" s="5" t="s">
        <v>34</v>
      </c>
      <c r="J8" s="2" t="str">
        <f>VLOOKUP(I8,'Endereços Ponta A'!$A$2:$E$29,2,TRUE)</f>
        <v>UFBA 
Avenida Milton Santos, s/n, Prédio do CPD/UFBA, Ondina, Salvador, BA 
CEP.: 40170-110</v>
      </c>
      <c r="K8" s="26" t="str">
        <f>VLOOKUP(I8,'Endereços Ponta A'!$A$2:$E$29,3,TRUE)</f>
        <v>-13.00246,-38.508975</v>
      </c>
      <c r="L8" s="2" t="str">
        <f>VLOOKUP(I8,'Endereços Ponta A'!$A$2:$E$29,4,TRUE)</f>
        <v>Nome: Luiz Cláudio Mendonça
E-mail: mendonca@ufba.br
Tels.: (71) 3283-6114 / (71) 3283-6128 / (71) 3283-6112</v>
      </c>
      <c r="M8" s="3" t="str">
        <f>VLOOKUP(I8,'Endereços Ponta A'!$A$2:$E$29,5,TRUE)</f>
        <v>015.180.714/0001-04</v>
      </c>
    </row>
    <row r="9" spans="1:13" ht="46.5">
      <c r="A9" s="15">
        <v>7</v>
      </c>
      <c r="B9" s="18" t="s">
        <v>30</v>
      </c>
      <c r="C9" s="6" t="s">
        <v>38</v>
      </c>
      <c r="D9" s="6" t="s">
        <v>40</v>
      </c>
      <c r="E9" s="15">
        <v>1000</v>
      </c>
      <c r="F9" s="6" t="s">
        <v>299</v>
      </c>
      <c r="G9" s="20" t="s">
        <v>300</v>
      </c>
      <c r="H9" s="6" t="s">
        <v>301</v>
      </c>
      <c r="I9" s="5" t="s">
        <v>31</v>
      </c>
      <c r="J9" s="2" t="str">
        <f>VLOOKUP(I9,'Endereços Ponta A'!$A$2:$E$29,2,TRUE)</f>
        <v>UFBA 
Avenida Milton Santos, s/n, Prédio do CPD/UFBA, Ondina, Salvador, BA 
CEP.: 40170-110</v>
      </c>
      <c r="K9" s="26" t="str">
        <f>VLOOKUP(I9,'Endereços Ponta A'!$A$2:$E$29,3,TRUE)</f>
        <v>-13.00246,-38.508975</v>
      </c>
      <c r="L9" s="2" t="str">
        <f>VLOOKUP(I9,'Endereços Ponta A'!$A$2:$E$29,4,TRUE)</f>
        <v>Nome: Luiz Cláudio Mendonça
E-mail: mendonca@ufba.br
Tels.: (71) 3283-6114 / (71) 3283-6128 / (71) 3283-6112</v>
      </c>
      <c r="M9" s="3" t="str">
        <f>VLOOKUP(I9,'Endereços Ponta A'!$A$2:$E$29,5,TRUE)</f>
        <v>015.180.714/0001-04</v>
      </c>
    </row>
    <row r="10" spans="1:13" ht="46.5">
      <c r="A10" s="15">
        <v>8</v>
      </c>
      <c r="B10" s="18" t="s">
        <v>30</v>
      </c>
      <c r="C10" s="6" t="s">
        <v>38</v>
      </c>
      <c r="D10" s="6" t="s">
        <v>41</v>
      </c>
      <c r="E10" s="15">
        <v>1000</v>
      </c>
      <c r="F10" s="6" t="s">
        <v>302</v>
      </c>
      <c r="G10" s="20" t="s">
        <v>303</v>
      </c>
      <c r="H10" s="6" t="s">
        <v>304</v>
      </c>
      <c r="I10" s="5" t="s">
        <v>31</v>
      </c>
      <c r="J10" s="2" t="str">
        <f>VLOOKUP(I10,'Endereços Ponta A'!$A$2:$E$29,2,TRUE)</f>
        <v>UFBA 
Avenida Milton Santos, s/n, Prédio do CPD/UFBA, Ondina, Salvador, BA 
CEP.: 40170-110</v>
      </c>
      <c r="K10" s="26" t="str">
        <f>VLOOKUP(I10,'Endereços Ponta A'!$A$2:$E$29,3,TRUE)</f>
        <v>-13.00246,-38.508975</v>
      </c>
      <c r="L10" s="2" t="str">
        <f>VLOOKUP(I10,'Endereços Ponta A'!$A$2:$E$29,4,TRUE)</f>
        <v>Nome: Luiz Cláudio Mendonça
E-mail: mendonca@ufba.br
Tels.: (71) 3283-6114 / (71) 3283-6128 / (71) 3283-6112</v>
      </c>
      <c r="M10" s="3" t="str">
        <f>VLOOKUP(I10,'Endereços Ponta A'!$A$2:$E$29,5,TRUE)</f>
        <v>015.180.714/0001-04</v>
      </c>
    </row>
    <row r="11" spans="1:13" ht="46.5">
      <c r="A11" s="15">
        <v>9</v>
      </c>
      <c r="B11" s="18" t="s">
        <v>30</v>
      </c>
      <c r="C11" s="6" t="s">
        <v>42</v>
      </c>
      <c r="D11" s="6" t="s">
        <v>43</v>
      </c>
      <c r="E11" s="15">
        <v>1000</v>
      </c>
      <c r="F11" s="6" t="s">
        <v>305</v>
      </c>
      <c r="G11" s="20" t="s">
        <v>306</v>
      </c>
      <c r="H11" s="6" t="s">
        <v>307</v>
      </c>
      <c r="I11" s="5" t="s">
        <v>31</v>
      </c>
      <c r="J11" s="2" t="str">
        <f>VLOOKUP(I11,'Endereços Ponta A'!$A$2:$E$29,2,TRUE)</f>
        <v>UFBA 
Avenida Milton Santos, s/n, Prédio do CPD/UFBA, Ondina, Salvador, BA 
CEP.: 40170-110</v>
      </c>
      <c r="K11" s="26" t="str">
        <f>VLOOKUP(I11,'Endereços Ponta A'!$A$2:$E$29,3,TRUE)</f>
        <v>-13.00246,-38.508975</v>
      </c>
      <c r="L11" s="2" t="str">
        <f>VLOOKUP(I11,'Endereços Ponta A'!$A$2:$E$29,4,TRUE)</f>
        <v>Nome: Luiz Cláudio Mendonça
E-mail: mendonca@ufba.br
Tels.: (71) 3283-6114 / (71) 3283-6128 / (71) 3283-6112</v>
      </c>
      <c r="M11" s="3" t="str">
        <f>VLOOKUP(I11,'Endereços Ponta A'!$A$2:$E$29,5,TRUE)</f>
        <v>015.180.714/0001-04</v>
      </c>
    </row>
    <row r="12" spans="1:13" ht="46.5">
      <c r="A12" s="15">
        <v>10</v>
      </c>
      <c r="B12" s="18" t="s">
        <v>30</v>
      </c>
      <c r="C12" s="6" t="s">
        <v>42</v>
      </c>
      <c r="D12" s="6" t="s">
        <v>44</v>
      </c>
      <c r="E12" s="15">
        <v>1000</v>
      </c>
      <c r="F12" s="6" t="s">
        <v>308</v>
      </c>
      <c r="G12" s="20" t="s">
        <v>309</v>
      </c>
      <c r="H12" s="6" t="s">
        <v>307</v>
      </c>
      <c r="I12" s="5" t="s">
        <v>34</v>
      </c>
      <c r="J12" s="2" t="str">
        <f>VLOOKUP(I12,'Endereços Ponta A'!$A$2:$E$29,2,TRUE)</f>
        <v>UFBA 
Avenida Milton Santos, s/n, Prédio do CPD/UFBA, Ondina, Salvador, BA 
CEP.: 40170-110</v>
      </c>
      <c r="K12" s="26" t="str">
        <f>VLOOKUP(I12,'Endereços Ponta A'!$A$2:$E$29,3,TRUE)</f>
        <v>-13.00246,-38.508975</v>
      </c>
      <c r="L12" s="2" t="str">
        <f>VLOOKUP(I12,'Endereços Ponta A'!$A$2:$E$29,4,TRUE)</f>
        <v>Nome: Luiz Cláudio Mendonça
E-mail: mendonca@ufba.br
Tels.: (71) 3283-6114 / (71) 3283-6128 / (71) 3283-6112</v>
      </c>
      <c r="M12" s="3" t="str">
        <f>VLOOKUP(I12,'Endereços Ponta A'!$A$2:$E$29,5,TRUE)</f>
        <v>015.180.714/0001-04</v>
      </c>
    </row>
    <row r="13" spans="1:13" ht="58.5">
      <c r="A13" s="15">
        <v>11</v>
      </c>
      <c r="B13" s="18" t="s">
        <v>30</v>
      </c>
      <c r="C13" s="6" t="s">
        <v>45</v>
      </c>
      <c r="D13" s="6" t="s">
        <v>46</v>
      </c>
      <c r="E13" s="15">
        <v>1000</v>
      </c>
      <c r="F13" s="6" t="s">
        <v>310</v>
      </c>
      <c r="G13" s="20" t="s">
        <v>311</v>
      </c>
      <c r="H13" s="6" t="s">
        <v>312</v>
      </c>
      <c r="I13" s="5" t="s">
        <v>31</v>
      </c>
      <c r="J13" s="2" t="str">
        <f>VLOOKUP(I13,'Endereços Ponta A'!$A$2:$E$29,2,TRUE)</f>
        <v>UFBA 
Avenida Milton Santos, s/n, Prédio do CPD/UFBA, Ondina, Salvador, BA 
CEP.: 40170-110</v>
      </c>
      <c r="K13" s="26" t="str">
        <f>VLOOKUP(I13,'Endereços Ponta A'!$A$2:$E$29,3,TRUE)</f>
        <v>-13.00246,-38.508975</v>
      </c>
      <c r="L13" s="2" t="str">
        <f>VLOOKUP(I13,'Endereços Ponta A'!$A$2:$E$29,4,TRUE)</f>
        <v>Nome: Luiz Cláudio Mendonça
E-mail: mendonca@ufba.br
Tels.: (71) 3283-6114 / (71) 3283-6128 / (71) 3283-6112</v>
      </c>
      <c r="M13" s="3" t="str">
        <f>VLOOKUP(I13,'Endereços Ponta A'!$A$2:$E$29,5,TRUE)</f>
        <v>015.180.714/0001-04</v>
      </c>
    </row>
    <row r="14" spans="1:13" ht="46.5">
      <c r="A14" s="15">
        <v>12</v>
      </c>
      <c r="B14" s="18" t="s">
        <v>47</v>
      </c>
      <c r="C14" s="6" t="s">
        <v>49</v>
      </c>
      <c r="D14" s="6" t="s">
        <v>50</v>
      </c>
      <c r="E14" s="15">
        <v>1000</v>
      </c>
      <c r="F14" s="6" t="s">
        <v>313</v>
      </c>
      <c r="G14" s="20" t="s">
        <v>314</v>
      </c>
      <c r="H14" s="6" t="s">
        <v>315</v>
      </c>
      <c r="I14" s="5" t="s">
        <v>48</v>
      </c>
      <c r="J14" s="2" t="str">
        <f>VLOOKUP(I14,'Endereços Ponta A'!$A$2:$E$29,2,TRUE)</f>
        <v>UFG
Praça Universitária, s/n, Prédio da UFGNet, Escola de Engenharia, Goiânia, GO
CEP.: 74605-220</v>
      </c>
      <c r="K14" s="26" t="str">
        <f>VLOOKUP(I14,'Endereços Ponta A'!$A$2:$E$29,3,TRUE)</f>
        <v>-16.677372,-49.243683</v>
      </c>
      <c r="L14" s="2" t="str">
        <f>VLOOKUP(I14,'Endereços Ponta A'!$A$2:$E$29,4,TRUE)</f>
        <v>Nome: Daniel Stone
E-mails: stone@pop-go.rnp.br / stone@ufg.br
Tels.: (62) 3209-6002 / 3521-1330</v>
      </c>
      <c r="M14" s="3" t="str">
        <f>VLOOKUP(I14,'Endereços Ponta A'!$A$2:$E$29,5,TRUE)</f>
        <v>001.567.601/0001-43</v>
      </c>
    </row>
    <row r="15" spans="1:13" ht="46.5">
      <c r="A15" s="15">
        <v>13</v>
      </c>
      <c r="B15" s="18" t="s">
        <v>47</v>
      </c>
      <c r="C15" s="6" t="s">
        <v>51</v>
      </c>
      <c r="D15" s="6" t="s">
        <v>52</v>
      </c>
      <c r="E15" s="15">
        <v>1000</v>
      </c>
      <c r="F15" s="6" t="s">
        <v>316</v>
      </c>
      <c r="G15" s="20" t="s">
        <v>317</v>
      </c>
      <c r="H15" s="6" t="s">
        <v>318</v>
      </c>
      <c r="I15" s="5" t="s">
        <v>48</v>
      </c>
      <c r="J15" s="2" t="str">
        <f>VLOOKUP(I15,'Endereços Ponta A'!$A$2:$E$29,2,TRUE)</f>
        <v>UFG
Praça Universitária, s/n, Prédio da UFGNet, Escola de Engenharia, Goiânia, GO
CEP.: 74605-220</v>
      </c>
      <c r="K15" s="26" t="str">
        <f>VLOOKUP(I15,'Endereços Ponta A'!$A$2:$E$29,3,TRUE)</f>
        <v>-16.677372,-49.243683</v>
      </c>
      <c r="L15" s="2" t="str">
        <f>VLOOKUP(I15,'Endereços Ponta A'!$A$2:$E$29,4,TRUE)</f>
        <v>Nome: Daniel Stone
E-mails: stone@pop-go.rnp.br / stone@ufg.br
Tels.: (62) 3209-6002 / 3521-1330</v>
      </c>
      <c r="M15" s="3" t="str">
        <f>VLOOKUP(I15,'Endereços Ponta A'!$A$2:$E$29,5,TRUE)</f>
        <v>001.567.601/0001-43</v>
      </c>
    </row>
    <row r="16" spans="1:13" ht="46.5">
      <c r="A16" s="15">
        <v>14</v>
      </c>
      <c r="B16" s="18" t="s">
        <v>53</v>
      </c>
      <c r="C16" s="6" t="s">
        <v>55</v>
      </c>
      <c r="D16" s="6" t="s">
        <v>56</v>
      </c>
      <c r="E16" s="15">
        <v>1000</v>
      </c>
      <c r="F16" s="6" t="s">
        <v>319</v>
      </c>
      <c r="G16" s="20" t="s">
        <v>320</v>
      </c>
      <c r="H16" s="6" t="s">
        <v>321</v>
      </c>
      <c r="I16" s="5" t="s">
        <v>54</v>
      </c>
      <c r="J16" s="2" t="str">
        <f>VLOOKUP(I16,'Endereços Ponta A'!$A$2:$E$29,2,TRUE)</f>
        <v>Ufma
Avenida dos Portugueses, s/n, Prédio Anexo do NTI-UFMA, Bacanga, São Luís, MA
CEP.: 65085-580</v>
      </c>
      <c r="K16" s="26" t="str">
        <f>VLOOKUP(I16,'Endereços Ponta A'!$A$2:$E$29,3,TRUE)</f>
        <v>-2.552041,-44.307405</v>
      </c>
      <c r="L16" s="2" t="str">
        <f>VLOOKUP(I16,'Endereços Ponta A'!$A$2:$E$29,4,TRUE)</f>
        <v>Nome: Marcos Aurélio Saminez da Silva
E-mail: marcos.silva@pop-ma.rnp.br
Tel.: (98) 3272-8896</v>
      </c>
      <c r="M16" s="3" t="str">
        <f>VLOOKUP(I16,'Endereços Ponta A'!$A$2:$E$29,5,TRUE)</f>
        <v>006.279.103/0001-19</v>
      </c>
    </row>
    <row r="17" spans="1:13" ht="58.5">
      <c r="A17" s="15">
        <v>15</v>
      </c>
      <c r="B17" s="18" t="s">
        <v>57</v>
      </c>
      <c r="C17" s="6" t="s">
        <v>59</v>
      </c>
      <c r="D17" s="6" t="s">
        <v>60</v>
      </c>
      <c r="E17" s="15">
        <v>1000</v>
      </c>
      <c r="F17" s="6" t="s">
        <v>322</v>
      </c>
      <c r="G17" s="20" t="s">
        <v>323</v>
      </c>
      <c r="H17" s="6" t="s">
        <v>324</v>
      </c>
      <c r="I17" s="5" t="s">
        <v>58</v>
      </c>
      <c r="J17" s="2" t="str">
        <f>VLOOKUP(I17,'Endereços Ponta A'!$A$2:$E$29,2,TRUE)</f>
        <v>Ufmg
Avenida Antônio Carlos, 6627, Prédio do ICEx, 3º andar, Sala 3050, Cidade Universitária, Pampulha, Belo Horizonte, MG
CEP.: 31270-901</v>
      </c>
      <c r="K17" s="26" t="str">
        <f>VLOOKUP(I17,'Endereços Ponta A'!$A$2:$E$29,3,TRUE)</f>
        <v>-19.870103,-43.961459</v>
      </c>
      <c r="L17" s="2" t="str">
        <f>VLOOKUP(I17,'Endereços Ponta A'!$A$2:$E$29,4,TRUE)</f>
        <v>Nome: Marcelo Oliveira
E-mail: marcelo.oliveira@rnp.br
Tel.: (31) 3409-5829</v>
      </c>
      <c r="M17" s="3" t="str">
        <f>VLOOKUP(I17,'Endereços Ponta A'!$A$2:$E$29,5,TRUE)</f>
        <v>017.217.985/0001-04</v>
      </c>
    </row>
    <row r="18" spans="1:13" ht="58.5">
      <c r="A18" s="15">
        <v>16</v>
      </c>
      <c r="B18" s="18" t="s">
        <v>57</v>
      </c>
      <c r="C18" s="6" t="s">
        <v>61</v>
      </c>
      <c r="D18" s="6" t="s">
        <v>62</v>
      </c>
      <c r="E18" s="15">
        <v>1000</v>
      </c>
      <c r="F18" s="6" t="s">
        <v>325</v>
      </c>
      <c r="G18" s="20" t="s">
        <v>326</v>
      </c>
      <c r="H18" s="6" t="s">
        <v>327</v>
      </c>
      <c r="I18" s="5" t="s">
        <v>58</v>
      </c>
      <c r="J18" s="2" t="str">
        <f>VLOOKUP(I18,'Endereços Ponta A'!$A$2:$E$29,2,TRUE)</f>
        <v>Ufmg
Avenida Antônio Carlos, 6627, Prédio do ICEx, 3º andar, Sala 3050, Cidade Universitária, Pampulha, Belo Horizonte, MG
CEP.: 31270-901</v>
      </c>
      <c r="K18" s="26" t="str">
        <f>VLOOKUP(I18,'Endereços Ponta A'!$A$2:$E$29,3,TRUE)</f>
        <v>-19.870103,-43.961459</v>
      </c>
      <c r="L18" s="2" t="str">
        <f>VLOOKUP(I18,'Endereços Ponta A'!$A$2:$E$29,4,TRUE)</f>
        <v>Nome: Marcelo Oliveira
E-mail: marcelo.oliveira@rnp.br
Tel.: (31) 3409-5829</v>
      </c>
      <c r="M18" s="3" t="str">
        <f>VLOOKUP(I18,'Endereços Ponta A'!$A$2:$E$29,5,TRUE)</f>
        <v>017.217.985/0001-04</v>
      </c>
    </row>
    <row r="19" spans="1:13" ht="58.5">
      <c r="A19" s="15">
        <v>17</v>
      </c>
      <c r="B19" s="18" t="s">
        <v>57</v>
      </c>
      <c r="C19" s="6" t="s">
        <v>63</v>
      </c>
      <c r="D19" s="6" t="s">
        <v>64</v>
      </c>
      <c r="E19" s="15">
        <v>1000</v>
      </c>
      <c r="F19" s="6" t="s">
        <v>328</v>
      </c>
      <c r="G19" s="20" t="s">
        <v>329</v>
      </c>
      <c r="H19" s="6" t="s">
        <v>330</v>
      </c>
      <c r="I19" s="5" t="s">
        <v>58</v>
      </c>
      <c r="J19" s="2" t="str">
        <f>VLOOKUP(I19,'Endereços Ponta A'!$A$2:$E$29,2,TRUE)</f>
        <v>Ufmg
Avenida Antônio Carlos, 6627, Prédio do ICEx, 3º andar, Sala 3050, Cidade Universitária, Pampulha, Belo Horizonte, MG
CEP.: 31270-901</v>
      </c>
      <c r="K19" s="26" t="str">
        <f>VLOOKUP(I19,'Endereços Ponta A'!$A$2:$E$29,3,TRUE)</f>
        <v>-19.870103,-43.961459</v>
      </c>
      <c r="L19" s="2" t="str">
        <f>VLOOKUP(I19,'Endereços Ponta A'!$A$2:$E$29,4,TRUE)</f>
        <v>Nome: Marcelo Oliveira
E-mail: marcelo.oliveira@rnp.br
Tel.: (31) 3409-5829</v>
      </c>
      <c r="M19" s="3" t="str">
        <f>VLOOKUP(I19,'Endereços Ponta A'!$A$2:$E$29,5,TRUE)</f>
        <v>017.217.985/0001-04</v>
      </c>
    </row>
    <row r="20" spans="1:13" ht="58.5">
      <c r="A20" s="15">
        <v>18</v>
      </c>
      <c r="B20" s="18" t="s">
        <v>57</v>
      </c>
      <c r="C20" s="6" t="s">
        <v>65</v>
      </c>
      <c r="D20" s="6" t="s">
        <v>66</v>
      </c>
      <c r="E20" s="15">
        <v>2000</v>
      </c>
      <c r="F20" s="6" t="s">
        <v>331</v>
      </c>
      <c r="G20" s="20" t="s">
        <v>332</v>
      </c>
      <c r="H20" s="6" t="s">
        <v>333</v>
      </c>
      <c r="I20" s="5" t="s">
        <v>58</v>
      </c>
      <c r="J20" s="2" t="str">
        <f>VLOOKUP(I20,'Endereços Ponta A'!$A$2:$E$29,2,TRUE)</f>
        <v>Ufmg
Avenida Antônio Carlos, 6627, Prédio do ICEx, 3º andar, Sala 3050, Cidade Universitária, Pampulha, Belo Horizonte, MG
CEP.: 31270-901</v>
      </c>
      <c r="K20" s="26" t="str">
        <f>VLOOKUP(I20,'Endereços Ponta A'!$A$2:$E$29,3,TRUE)</f>
        <v>-19.870103,-43.961459</v>
      </c>
      <c r="L20" s="2" t="str">
        <f>VLOOKUP(I20,'Endereços Ponta A'!$A$2:$E$29,4,TRUE)</f>
        <v>Nome: Marcelo Oliveira
E-mail: marcelo.oliveira@rnp.br
Tel.: (31) 3409-5829</v>
      </c>
      <c r="M20" s="3" t="str">
        <f>VLOOKUP(I20,'Endereços Ponta A'!$A$2:$E$29,5,TRUE)</f>
        <v>017.217.985/0001-04</v>
      </c>
    </row>
    <row r="21" spans="1:13" ht="58.5">
      <c r="A21" s="15">
        <v>19</v>
      </c>
      <c r="B21" s="18" t="s">
        <v>67</v>
      </c>
      <c r="C21" s="6" t="s">
        <v>69</v>
      </c>
      <c r="D21" s="6" t="s">
        <v>70</v>
      </c>
      <c r="E21" s="15">
        <v>1000</v>
      </c>
      <c r="F21" s="6" t="s">
        <v>334</v>
      </c>
      <c r="G21" s="20" t="s">
        <v>335</v>
      </c>
      <c r="H21" s="6" t="s">
        <v>336</v>
      </c>
      <c r="I21" s="5" t="s">
        <v>68</v>
      </c>
      <c r="J21" s="2" t="str">
        <f>VLOOKUP(I21,'Endereços Ponta A'!$A$2:$E$29,2,TRUE)</f>
        <v>Ufmt
CPD (Gerência Internet)
Avenida Fernando Correa da Costa, 2.637, Boa Esperança, Cuiabá, MT
CEP.:  78060-900</v>
      </c>
      <c r="K21" s="26" t="str">
        <f>VLOOKUP(I21,'Endereços Ponta A'!$A$2:$E$29,3,TRUE)</f>
        <v>-15.617465,-56.069535</v>
      </c>
      <c r="L21" s="2" t="str">
        <f>VLOOKUP(I21,'Endereços Ponta A'!$A$2:$E$29,4,TRUE)</f>
        <v>Nome: Jean Caminha
E-mail: jean.caminha@pop-mt.rnp.br
Tels.: (65) 3615-8245 / (65) 98471-3671</v>
      </c>
      <c r="M21" s="3" t="str">
        <f>VLOOKUP(I21,'Endereços Ponta A'!$A$2:$E$29,5,TRUE)</f>
        <v>033.004.540/0001-00</v>
      </c>
    </row>
    <row r="22" spans="1:13" ht="58.5">
      <c r="A22" s="15">
        <v>20</v>
      </c>
      <c r="B22" s="18" t="s">
        <v>67</v>
      </c>
      <c r="C22" s="6" t="s">
        <v>69</v>
      </c>
      <c r="D22" s="6" t="s">
        <v>71</v>
      </c>
      <c r="E22" s="15">
        <v>1000</v>
      </c>
      <c r="F22" s="6" t="s">
        <v>337</v>
      </c>
      <c r="G22" s="20" t="s">
        <v>338</v>
      </c>
      <c r="H22" s="6" t="s">
        <v>339</v>
      </c>
      <c r="I22" s="5" t="s">
        <v>68</v>
      </c>
      <c r="J22" s="2" t="str">
        <f>VLOOKUP(I22,'Endereços Ponta A'!$A$2:$E$29,2,TRUE)</f>
        <v>Ufmt
CPD (Gerência Internet)
Avenida Fernando Correa da Costa, 2.637, Boa Esperança, Cuiabá, MT
CEP.:  78060-900</v>
      </c>
      <c r="K22" s="26" t="str">
        <f>VLOOKUP(I22,'Endereços Ponta A'!$A$2:$E$29,3,TRUE)</f>
        <v>-15.617465,-56.069535</v>
      </c>
      <c r="L22" s="2" t="str">
        <f>VLOOKUP(I22,'Endereços Ponta A'!$A$2:$E$29,4,TRUE)</f>
        <v>Nome: Jean Caminha
E-mail: jean.caminha@pop-mt.rnp.br
Tels.: (65) 3615-8245 / (65) 98471-3671</v>
      </c>
      <c r="M22" s="3" t="str">
        <f>VLOOKUP(I22,'Endereços Ponta A'!$A$2:$E$29,5,TRUE)</f>
        <v>033.004.540/0001-00</v>
      </c>
    </row>
    <row r="23" spans="1:13" ht="58.5">
      <c r="A23" s="15">
        <v>21</v>
      </c>
      <c r="B23" s="18" t="s">
        <v>67</v>
      </c>
      <c r="C23" s="6" t="s">
        <v>69</v>
      </c>
      <c r="D23" s="6" t="s">
        <v>340</v>
      </c>
      <c r="E23" s="15">
        <v>1000</v>
      </c>
      <c r="F23" s="6" t="s">
        <v>341</v>
      </c>
      <c r="G23" s="20" t="s">
        <v>342</v>
      </c>
      <c r="H23" s="6" t="s">
        <v>343</v>
      </c>
      <c r="I23" s="5" t="s">
        <v>68</v>
      </c>
      <c r="J23" s="2" t="str">
        <f>VLOOKUP(I23,'Endereços Ponta A'!$A$2:$E$29,2,TRUE)</f>
        <v>Ufmt
CPD (Gerência Internet)
Avenida Fernando Correa da Costa, 2.637, Boa Esperança, Cuiabá, MT
CEP.:  78060-900</v>
      </c>
      <c r="K23" s="26" t="str">
        <f>VLOOKUP(I23,'Endereços Ponta A'!$A$2:$E$29,3,TRUE)</f>
        <v>-15.617465,-56.069535</v>
      </c>
      <c r="L23" s="2" t="str">
        <f>VLOOKUP(I23,'Endereços Ponta A'!$A$2:$E$29,4,TRUE)</f>
        <v>Nome: Jean Caminha
E-mail: jean.caminha@pop-mt.rnp.br
Tels.: (65) 3615-8245 / (65) 98471-3671</v>
      </c>
      <c r="M23" s="3" t="str">
        <f>VLOOKUP(I23,'Endereços Ponta A'!$A$2:$E$29,5,TRUE)</f>
        <v>033.004.540/0001-00</v>
      </c>
    </row>
    <row r="24" spans="1:13" ht="58.5">
      <c r="A24" s="15">
        <v>22</v>
      </c>
      <c r="B24" s="18" t="s">
        <v>67</v>
      </c>
      <c r="C24" s="6" t="s">
        <v>69</v>
      </c>
      <c r="D24" s="6" t="s">
        <v>73</v>
      </c>
      <c r="E24" s="15">
        <v>1000</v>
      </c>
      <c r="F24" s="6" t="s">
        <v>344</v>
      </c>
      <c r="G24" s="20" t="s">
        <v>345</v>
      </c>
      <c r="H24" s="6" t="s">
        <v>346</v>
      </c>
      <c r="I24" s="5" t="s">
        <v>68</v>
      </c>
      <c r="J24" s="2" t="str">
        <f>VLOOKUP(I24,'Endereços Ponta A'!$A$2:$E$29,2,TRUE)</f>
        <v>Ufmt
CPD (Gerência Internet)
Avenida Fernando Correa da Costa, 2.637, Boa Esperança, Cuiabá, MT
CEP.:  78060-900</v>
      </c>
      <c r="K24" s="26" t="str">
        <f>VLOOKUP(I24,'Endereços Ponta A'!$A$2:$E$29,3,TRUE)</f>
        <v>-15.617465,-56.069535</v>
      </c>
      <c r="L24" s="2" t="str">
        <f>VLOOKUP(I24,'Endereços Ponta A'!$A$2:$E$29,4,TRUE)</f>
        <v>Nome: Jean Caminha
E-mail: jean.caminha@pop-mt.rnp.br
Tels.: (65) 3615-8245 / (65) 98471-3671</v>
      </c>
      <c r="M24" s="3" t="str">
        <f>VLOOKUP(I24,'Endereços Ponta A'!$A$2:$E$29,5,TRUE)</f>
        <v>033.004.540/0001-00</v>
      </c>
    </row>
    <row r="25" spans="1:13" ht="58.5">
      <c r="A25" s="15">
        <v>23</v>
      </c>
      <c r="B25" s="18" t="s">
        <v>67</v>
      </c>
      <c r="C25" s="6" t="s">
        <v>69</v>
      </c>
      <c r="D25" s="6" t="s">
        <v>74</v>
      </c>
      <c r="E25" s="15">
        <v>1000</v>
      </c>
      <c r="F25" s="6" t="s">
        <v>347</v>
      </c>
      <c r="G25" s="20" t="s">
        <v>348</v>
      </c>
      <c r="H25" s="6" t="s">
        <v>349</v>
      </c>
      <c r="I25" s="5" t="s">
        <v>68</v>
      </c>
      <c r="J25" s="2" t="str">
        <f>VLOOKUP(I25,'Endereços Ponta A'!$A$2:$E$29,2,TRUE)</f>
        <v>Ufmt
CPD (Gerência Internet)
Avenida Fernando Correa da Costa, 2.637, Boa Esperança, Cuiabá, MT
CEP.:  78060-900</v>
      </c>
      <c r="K25" s="26" t="str">
        <f>VLOOKUP(I25,'Endereços Ponta A'!$A$2:$E$29,3,TRUE)</f>
        <v>-15.617465,-56.069535</v>
      </c>
      <c r="L25" s="2" t="str">
        <f>VLOOKUP(I25,'Endereços Ponta A'!$A$2:$E$29,4,TRUE)</f>
        <v>Nome: Jean Caminha
E-mail: jean.caminha@pop-mt.rnp.br
Tels.: (65) 3615-8245 / (65) 98471-3671</v>
      </c>
      <c r="M25" s="3" t="str">
        <f>VLOOKUP(I25,'Endereços Ponta A'!$A$2:$E$29,5,TRUE)</f>
        <v>033.004.540/0001-00</v>
      </c>
    </row>
    <row r="26" spans="1:13" ht="46.5">
      <c r="A26" s="15">
        <v>24</v>
      </c>
      <c r="B26" s="18" t="s">
        <v>75</v>
      </c>
      <c r="C26" s="6" t="s">
        <v>77</v>
      </c>
      <c r="D26" s="6" t="s">
        <v>78</v>
      </c>
      <c r="E26" s="15">
        <v>1000</v>
      </c>
      <c r="F26" s="6" t="s">
        <v>350</v>
      </c>
      <c r="G26" s="20" t="s">
        <v>351</v>
      </c>
      <c r="H26" s="6" t="s">
        <v>352</v>
      </c>
      <c r="I26" s="5" t="s">
        <v>76</v>
      </c>
      <c r="J26" s="2" t="str">
        <f>VLOOKUP(I26,'Endereços Ponta A'!$A$2:$E$29,2,TRUE)</f>
        <v>Itep
Avenida Prof. Luiz Freire, 700, Cidade Universitária, Recife, PE
CEP.: 50740-540</v>
      </c>
      <c r="K26" s="26" t="str">
        <f>VLOOKUP(I26,'Endereços Ponta A'!$A$2:$E$29,3,TRUE)</f>
        <v>-8.058719,-34.95297</v>
      </c>
      <c r="L26" s="2" t="str">
        <f>VLOOKUP(I26,'Endereços Ponta A'!$A$2:$E$29,4,TRUE)</f>
        <v>Nome: Zuleika Tenório
E-mail: zuleika@pop-pe.rnp.br / pe.operacoes@rnp
Tel.: (81) 3272-4244</v>
      </c>
      <c r="M26" s="3" t="str">
        <f>VLOOKUP(I26,'Endereços Ponta A'!$A$2:$E$29,5,TRUE)</f>
        <v>005.774.391/0001-15</v>
      </c>
    </row>
    <row r="27" spans="1:13" ht="46.5">
      <c r="A27" s="15">
        <v>25</v>
      </c>
      <c r="B27" s="18" t="s">
        <v>75</v>
      </c>
      <c r="C27" s="6" t="s">
        <v>80</v>
      </c>
      <c r="D27" s="6" t="s">
        <v>81</v>
      </c>
      <c r="E27" s="15">
        <v>1000</v>
      </c>
      <c r="F27" s="6" t="s">
        <v>353</v>
      </c>
      <c r="G27" s="20" t="s">
        <v>354</v>
      </c>
      <c r="H27" s="6" t="s">
        <v>355</v>
      </c>
      <c r="I27" s="5" t="s">
        <v>79</v>
      </c>
      <c r="J27" s="2" t="str">
        <f>VLOOKUP(I27,'Endereços Ponta A'!$A$2:$E$29,2,TRUE)</f>
        <v>Itep
Avenida Prof. Luiz Freire, 700, Cidade Universitária, Recife, PE
CEP.: 50740-540</v>
      </c>
      <c r="K27" s="26" t="str">
        <f>VLOOKUP(I27,'Endereços Ponta A'!$A$2:$E$29,3,TRUE)</f>
        <v>-8.058719,-34.95297</v>
      </c>
      <c r="L27" s="2" t="str">
        <f>VLOOKUP(I27,'Endereços Ponta A'!$A$2:$E$29,4,TRUE)</f>
        <v>Nome: Zuleika Tenório
E-mail: zuleika@pop-pe.rnp.br / pe.operacoes@rnp
Tel.: (81) 3272-4244</v>
      </c>
      <c r="M27" s="3" t="str">
        <f>VLOOKUP(I27,'Endereços Ponta A'!$A$2:$E$29,5,TRUE)</f>
        <v>005.774.391/0001-15</v>
      </c>
    </row>
    <row r="28" spans="1:13" ht="46.5">
      <c r="A28" s="15">
        <v>26</v>
      </c>
      <c r="B28" s="18" t="s">
        <v>75</v>
      </c>
      <c r="C28" s="6" t="s">
        <v>82</v>
      </c>
      <c r="D28" s="6" t="s">
        <v>83</v>
      </c>
      <c r="E28" s="15">
        <v>1000</v>
      </c>
      <c r="F28" s="6" t="s">
        <v>356</v>
      </c>
      <c r="G28" s="20" t="s">
        <v>357</v>
      </c>
      <c r="H28" s="6" t="s">
        <v>358</v>
      </c>
      <c r="I28" s="5" t="s">
        <v>76</v>
      </c>
      <c r="J28" s="2" t="str">
        <f>VLOOKUP(I28,'Endereços Ponta A'!$A$2:$E$29,2,TRUE)</f>
        <v>Itep
Avenida Prof. Luiz Freire, 700, Cidade Universitária, Recife, PE
CEP.: 50740-540</v>
      </c>
      <c r="K28" s="26" t="str">
        <f>VLOOKUP(I28,'Endereços Ponta A'!$A$2:$E$29,3,TRUE)</f>
        <v>-8.058719,-34.95297</v>
      </c>
      <c r="L28" s="2" t="str">
        <f>VLOOKUP(I28,'Endereços Ponta A'!$A$2:$E$29,4,TRUE)</f>
        <v>Nome: Zuleika Tenório
E-mail: zuleika@pop-pe.rnp.br / pe.operacoes@rnp
Tel.: (81) 3272-4244</v>
      </c>
      <c r="M28" s="3" t="str">
        <f>VLOOKUP(I28,'Endereços Ponta A'!$A$2:$E$29,5,TRUE)</f>
        <v>005.774.391/0001-15</v>
      </c>
    </row>
    <row r="29" spans="1:13" ht="46.5">
      <c r="A29" s="15">
        <v>27</v>
      </c>
      <c r="B29" s="18" t="s">
        <v>75</v>
      </c>
      <c r="C29" s="6" t="s">
        <v>82</v>
      </c>
      <c r="D29" s="6" t="s">
        <v>84</v>
      </c>
      <c r="E29" s="15">
        <v>1000</v>
      </c>
      <c r="F29" s="6" t="s">
        <v>359</v>
      </c>
      <c r="G29" s="20" t="s">
        <v>360</v>
      </c>
      <c r="H29" s="6" t="s">
        <v>361</v>
      </c>
      <c r="I29" s="5" t="s">
        <v>76</v>
      </c>
      <c r="J29" s="2" t="str">
        <f>VLOOKUP(I29,'Endereços Ponta A'!$A$2:$E$29,2,TRUE)</f>
        <v>Itep
Avenida Prof. Luiz Freire, 700, Cidade Universitária, Recife, PE
CEP.: 50740-540</v>
      </c>
      <c r="K29" s="26" t="str">
        <f>VLOOKUP(I29,'Endereços Ponta A'!$A$2:$E$29,3,TRUE)</f>
        <v>-8.058719,-34.95297</v>
      </c>
      <c r="L29" s="2" t="str">
        <f>VLOOKUP(I29,'Endereços Ponta A'!$A$2:$E$29,4,TRUE)</f>
        <v>Nome: Zuleika Tenório
E-mail: zuleika@pop-pe.rnp.br / pe.operacoes@rnp
Tel.: (81) 3272-4244</v>
      </c>
      <c r="M29" s="3" t="str">
        <f>VLOOKUP(I29,'Endereços Ponta A'!$A$2:$E$29,5,TRUE)</f>
        <v>005.774.391/0001-15</v>
      </c>
    </row>
    <row r="30" spans="1:13" ht="46.5">
      <c r="A30" s="15">
        <v>28</v>
      </c>
      <c r="B30" s="18" t="s">
        <v>75</v>
      </c>
      <c r="C30" s="6" t="s">
        <v>82</v>
      </c>
      <c r="D30" s="6" t="s">
        <v>85</v>
      </c>
      <c r="E30" s="15">
        <v>1000</v>
      </c>
      <c r="F30" s="6" t="s">
        <v>362</v>
      </c>
      <c r="G30" s="20" t="s">
        <v>363</v>
      </c>
      <c r="H30" s="6" t="s">
        <v>361</v>
      </c>
      <c r="I30" s="5" t="s">
        <v>76</v>
      </c>
      <c r="J30" s="2" t="str">
        <f>VLOOKUP(I30,'Endereços Ponta A'!$A$2:$E$29,2,TRUE)</f>
        <v>Itep
Avenida Prof. Luiz Freire, 700, Cidade Universitária, Recife, PE
CEP.: 50740-540</v>
      </c>
      <c r="K30" s="26" t="str">
        <f>VLOOKUP(I30,'Endereços Ponta A'!$A$2:$E$29,3,TRUE)</f>
        <v>-8.058719,-34.95297</v>
      </c>
      <c r="L30" s="2" t="str">
        <f>VLOOKUP(I30,'Endereços Ponta A'!$A$2:$E$29,4,TRUE)</f>
        <v>Nome: Zuleika Tenório
E-mail: zuleika@pop-pe.rnp.br / pe.operacoes@rnp
Tel.: (81) 3272-4244</v>
      </c>
      <c r="M30" s="3" t="str">
        <f>VLOOKUP(I30,'Endereços Ponta A'!$A$2:$E$29,5,TRUE)</f>
        <v>005.774.391/0001-15</v>
      </c>
    </row>
    <row r="31" spans="1:13" ht="46.5">
      <c r="A31" s="15">
        <v>29</v>
      </c>
      <c r="B31" s="18" t="s">
        <v>86</v>
      </c>
      <c r="C31" s="6" t="s">
        <v>88</v>
      </c>
      <c r="D31" s="6" t="s">
        <v>89</v>
      </c>
      <c r="E31" s="15">
        <v>1000</v>
      </c>
      <c r="F31" s="6" t="s">
        <v>364</v>
      </c>
      <c r="G31" s="20" t="s">
        <v>365</v>
      </c>
      <c r="H31" s="6" t="s">
        <v>366</v>
      </c>
      <c r="I31" s="5" t="s">
        <v>87</v>
      </c>
      <c r="J31" s="2" t="str">
        <f>VLOOKUP(I31,'Endereços Ponta A'!$A$2:$E$29,2,TRUE)</f>
        <v>Fapepi
Avenida Odilon Araújo, 372, Piçarra, Teresina, PI
CEP.: 64017-280</v>
      </c>
      <c r="K31" s="26" t="str">
        <f>VLOOKUP(I31,'Endereços Ponta A'!$A$2:$E$29,3,TRUE)</f>
        <v>-5.096299,-42.79888</v>
      </c>
      <c r="L31" s="2" t="str">
        <f>VLOOKUP(I31,'Endereços Ponta A'!$A$2:$E$29,4,TRUE)</f>
        <v xml:space="preserve">Nome: Rafael Amaral de Oliveira
E-mail: rafael.amaral@rnp.br
Tels.: (86) 3216-6092 </v>
      </c>
      <c r="M31" s="3" t="str">
        <f>VLOOKUP(I31,'Endereços Ponta A'!$A$2:$E$29,5,TRUE)</f>
        <v>000.422.744/0001-02</v>
      </c>
    </row>
    <row r="32" spans="1:13" ht="46.5">
      <c r="A32" s="15">
        <v>30</v>
      </c>
      <c r="B32" s="18" t="s">
        <v>90</v>
      </c>
      <c r="C32" s="6" t="s">
        <v>92</v>
      </c>
      <c r="D32" s="6" t="s">
        <v>93</v>
      </c>
      <c r="E32" s="15">
        <v>1000</v>
      </c>
      <c r="F32" s="6" t="s">
        <v>367</v>
      </c>
      <c r="G32" s="20" t="s">
        <v>368</v>
      </c>
      <c r="H32" s="6" t="s">
        <v>369</v>
      </c>
      <c r="I32" s="5" t="s">
        <v>91</v>
      </c>
      <c r="J32" s="2" t="str">
        <f>VLOOKUP(I32,'Endereços Ponta A'!$A$2:$E$29,2,TRUE)</f>
        <v>Lncc
Rua Lauro Müller, 455, Botafogo, Rio de Janeiro, RJ
CEP.: 22290-160</v>
      </c>
      <c r="K32" s="26" t="str">
        <f>VLOOKUP(I32,'Endereços Ponta A'!$A$2:$E$29,3,TRUE)</f>
        <v>-22.954072,-43.174311</v>
      </c>
      <c r="L32" s="2" t="str">
        <f>VLOOKUP(I32,'Endereços Ponta A'!$A$2:$E$29,4,TRUE)</f>
        <v>Nome: Pedro Henrique Diniz 
E-mail: pedro.diniz@rnp.br
Tel.: (21) 2141-7474</v>
      </c>
      <c r="M32" s="3" t="str">
        <f>VLOOKUP(I32,'Endereços Ponta A'!$A$2:$E$29,5,TRUE)</f>
        <v>004.079.233/0001-82</v>
      </c>
    </row>
    <row r="33" spans="1:13" ht="52.5" customHeight="1">
      <c r="A33" s="15">
        <v>31</v>
      </c>
      <c r="B33" s="18" t="s">
        <v>94</v>
      </c>
      <c r="C33" s="6" t="s">
        <v>96</v>
      </c>
      <c r="D33" s="6" t="s">
        <v>97</v>
      </c>
      <c r="E33" s="15">
        <v>1000</v>
      </c>
      <c r="F33" s="6" t="s">
        <v>370</v>
      </c>
      <c r="G33" s="20" t="s">
        <v>371</v>
      </c>
      <c r="H33" s="6" t="s">
        <v>372</v>
      </c>
      <c r="I33" s="5" t="s">
        <v>95</v>
      </c>
      <c r="J33" s="2" t="str">
        <f>VLOOKUP(I33,'Endereços Ponta A'!$A$2:$E$29,2,TRUE)</f>
        <v>Ufrn
Centro de Convivência da UFRN, Campus Universitário, Lagoa Nova, Natal, RN
CEP.: 59078-970</v>
      </c>
      <c r="K33" s="26" t="str">
        <f>VLOOKUP(I33,'Endereços Ponta A'!$A$2:$E$29,3,TRUE)</f>
        <v>-5.839722,-35.201685</v>
      </c>
      <c r="L33" s="2" t="str">
        <f>VLOOKUP(I33,'Endereços Ponta A'!$A$2:$E$29,4,TRUE)</f>
        <v>Nome: Edson Moreira
E-mail: edson@pop-rn.rnp.br
Tel.: (84) 3215-3170</v>
      </c>
      <c r="M33" s="3" t="str">
        <f>VLOOKUP(I33,'Endereços Ponta A'!$A$2:$E$29,5,TRUE)</f>
        <v>024.365.710/0001-83</v>
      </c>
    </row>
    <row r="34" spans="1:13" ht="46.5">
      <c r="A34" s="15">
        <v>32</v>
      </c>
      <c r="B34" s="18" t="s">
        <v>98</v>
      </c>
      <c r="C34" s="6" t="s">
        <v>100</v>
      </c>
      <c r="D34" s="6" t="s">
        <v>101</v>
      </c>
      <c r="E34" s="15">
        <v>1000</v>
      </c>
      <c r="F34" s="6" t="s">
        <v>373</v>
      </c>
      <c r="G34" s="20" t="s">
        <v>374</v>
      </c>
      <c r="H34" s="6" t="s">
        <v>375</v>
      </c>
      <c r="I34" s="5" t="s">
        <v>99</v>
      </c>
      <c r="J34" s="2" t="str">
        <f>VLOOKUP(I34,'Endereços Ponta A'!$A$2:$E$29,2,TRUE)</f>
        <v>Ufrgs
Rua Ramiro Barcelos, 2574, Santana, Porto Alegre, RS
CEP.: 90035-003</v>
      </c>
      <c r="K34" s="26" t="str">
        <f>VLOOKUP(I34,'Endereços Ponta A'!$A$2:$E$29,3,TRUE)</f>
        <v>-30.039309,-51.208155</v>
      </c>
      <c r="L34" s="2" t="str">
        <f>VLOOKUP(I34,'Endereços Ponta A'!$A$2:$E$29,4,TRUE)</f>
        <v>Nome: Leandro Bertholdo
E-mail: berthold@pop-rs.rnp.br
Tels.: (51) 3308-5039 / (51) 3308-5042</v>
      </c>
      <c r="M34" s="3" t="str">
        <f>VLOOKUP(I34,'Endereços Ponta A'!$A$2:$E$29,5,TRUE)</f>
        <v>074.704.008/0001-75</v>
      </c>
    </row>
    <row r="35" spans="1:13" ht="37.5" customHeight="1">
      <c r="A35" s="15">
        <v>33</v>
      </c>
      <c r="B35" s="18" t="s">
        <v>102</v>
      </c>
      <c r="C35" s="6" t="s">
        <v>104</v>
      </c>
      <c r="D35" s="6" t="s">
        <v>105</v>
      </c>
      <c r="E35" s="15">
        <v>1000</v>
      </c>
      <c r="F35" s="6" t="s">
        <v>376</v>
      </c>
      <c r="G35" s="20" t="s">
        <v>377</v>
      </c>
      <c r="H35" s="6" t="s">
        <v>378</v>
      </c>
      <c r="I35" s="5" t="s">
        <v>103</v>
      </c>
      <c r="J35" s="2" t="str">
        <f>VLOOKUP(I35,'Endereços Ponta A'!$A$2:$E$29,2,TRUE)</f>
        <v>UFS (Prédio da STIC)
Av. Marcelo Deda Chagas, s/n, Bairro Rosa Elze
São Cristóvão/SE
CEP 49107-230</v>
      </c>
      <c r="K35" s="26" t="str">
        <f>VLOOKUP(I35,'Endereços Ponta A'!$A$2:$E$29,3,TRUE)</f>
        <v>-10.926597,-37.102841</v>
      </c>
      <c r="L35" s="2" t="str">
        <f>VLOOKUP(I35,'Endereços Ponta A'!$A$2:$E$29,4,TRUE)</f>
        <v>Nome: Dilton Dantas
E-mail: dilton.dantas@pop-se.rnp.br
Tel.: (79) 3194-6355</v>
      </c>
      <c r="M35" s="3" t="str">
        <f>VLOOKUP(I35,'Endereços Ponta A'!$A$2:$E$29,5,TRUE)</f>
        <v>013.031.547/0001-04</v>
      </c>
    </row>
    <row r="36" spans="1:13" ht="46.5">
      <c r="A36" s="15">
        <v>34</v>
      </c>
      <c r="B36" s="18" t="s">
        <v>102</v>
      </c>
      <c r="C36" s="6" t="s">
        <v>104</v>
      </c>
      <c r="D36" s="6" t="s">
        <v>106</v>
      </c>
      <c r="E36" s="15">
        <v>1000</v>
      </c>
      <c r="F36" s="6" t="s">
        <v>379</v>
      </c>
      <c r="G36" s="20" t="s">
        <v>380</v>
      </c>
      <c r="H36" s="6" t="s">
        <v>381</v>
      </c>
      <c r="I36" s="5" t="s">
        <v>103</v>
      </c>
      <c r="J36" s="2" t="str">
        <f>VLOOKUP(I36,'Endereços Ponta A'!$A$2:$E$29,2,TRUE)</f>
        <v>UFS (Prédio da STIC)
Av. Marcelo Deda Chagas, s/n, Bairro Rosa Elze
São Cristóvão/SE
CEP 49107-230</v>
      </c>
      <c r="K36" s="26" t="str">
        <f>VLOOKUP(I36,'Endereços Ponta A'!$A$2:$E$29,3,TRUE)</f>
        <v>-10.926597,-37.102841</v>
      </c>
      <c r="L36" s="2" t="str">
        <f>VLOOKUP(I36,'Endereços Ponta A'!$A$2:$E$29,4,TRUE)</f>
        <v>Nome: Dilton Dantas
E-mail: dilton.dantas@pop-se.rnp.br
Tel.: (79) 3194-6355</v>
      </c>
      <c r="M36" s="3" t="str">
        <f>VLOOKUP(I36,'Endereços Ponta A'!$A$2:$E$29,5,TRUE)</f>
        <v>013.031.547/0001-04</v>
      </c>
    </row>
    <row r="37" spans="1:13" ht="46.5">
      <c r="A37" s="15">
        <v>35</v>
      </c>
      <c r="B37" s="18" t="s">
        <v>107</v>
      </c>
      <c r="C37" s="6" t="s">
        <v>109</v>
      </c>
      <c r="D37" s="6" t="s">
        <v>110</v>
      </c>
      <c r="E37" s="15">
        <v>1000</v>
      </c>
      <c r="F37" s="6" t="s">
        <v>382</v>
      </c>
      <c r="G37" s="20" t="s">
        <v>383</v>
      </c>
      <c r="H37" s="6" t="s">
        <v>384</v>
      </c>
      <c r="I37" s="5" t="s">
        <v>108</v>
      </c>
      <c r="J37" s="2" t="str">
        <f>VLOOKUP(I37,'Endereços Ponta A'!$A$2:$E$29,2,TRUE)</f>
        <v>NIC.br
Avenida João Dias, 3163, Santo Amaro, São Paulo, SP
CEP.: 04723-003</v>
      </c>
      <c r="K37" s="26" t="str">
        <f>VLOOKUP(I37,'Endereços Ponta A'!$A$2:$E$29,3,TRUE)</f>
        <v>-23.645191,-46.7306499</v>
      </c>
      <c r="L37" s="2" t="str">
        <f>VLOOKUP(I37,'Endereços Ponta A'!$A$2:$E$29,4,TRUE)</f>
        <v>Nome: Rogério Herrera Mendonca
E-mail: rogerio@pop-sp.rnp.br
Tel.: (11) 3091-8901</v>
      </c>
      <c r="M37" s="3" t="str">
        <f>VLOOKUP(I37,'Endereços Ponta A'!$A$2:$E$29,5,TRUE)</f>
        <v>não informado</v>
      </c>
    </row>
    <row r="38" spans="1:13" ht="46.5">
      <c r="A38" s="15">
        <v>36</v>
      </c>
      <c r="B38" s="18" t="s">
        <v>107</v>
      </c>
      <c r="C38" s="6" t="s">
        <v>109</v>
      </c>
      <c r="D38" s="6" t="s">
        <v>111</v>
      </c>
      <c r="E38" s="15">
        <v>1000</v>
      </c>
      <c r="F38" s="6" t="s">
        <v>385</v>
      </c>
      <c r="G38" s="20" t="s">
        <v>386</v>
      </c>
      <c r="H38" s="6" t="s">
        <v>387</v>
      </c>
      <c r="I38" s="5" t="s">
        <v>108</v>
      </c>
      <c r="J38" s="2" t="str">
        <f>VLOOKUP(I38,'Endereços Ponta A'!$A$2:$E$29,2,TRUE)</f>
        <v>NIC.br
Avenida João Dias, 3163, Santo Amaro, São Paulo, SP
CEP.: 04723-003</v>
      </c>
      <c r="K38" s="26" t="str">
        <f>VLOOKUP(I38,'Endereços Ponta A'!$A$2:$E$29,3,TRUE)</f>
        <v>-23.645191,-46.7306499</v>
      </c>
      <c r="L38" s="2" t="str">
        <f>VLOOKUP(I38,'Endereços Ponta A'!$A$2:$E$29,4,TRUE)</f>
        <v>Nome: Rogério Herrera Mendonca
E-mail: rogerio@pop-sp.rnp.br
Tel.: (11) 3091-8901</v>
      </c>
      <c r="M38" s="3" t="str">
        <f>VLOOKUP(I38,'Endereços Ponta A'!$A$2:$E$29,5,TRUE)</f>
        <v>não informado</v>
      </c>
    </row>
    <row r="39" spans="1:13" ht="46.5">
      <c r="A39" s="15">
        <v>37</v>
      </c>
      <c r="B39" s="18" t="s">
        <v>107</v>
      </c>
      <c r="C39" s="6" t="s">
        <v>109</v>
      </c>
      <c r="D39" s="6" t="s">
        <v>112</v>
      </c>
      <c r="E39" s="15">
        <v>1000</v>
      </c>
      <c r="F39" s="6" t="s">
        <v>388</v>
      </c>
      <c r="G39" s="20" t="s">
        <v>389</v>
      </c>
      <c r="H39" s="6" t="s">
        <v>390</v>
      </c>
      <c r="I39" s="5" t="s">
        <v>108</v>
      </c>
      <c r="J39" s="2" t="str">
        <f>VLOOKUP(I39,'Endereços Ponta A'!$A$2:$E$29,2,TRUE)</f>
        <v>NIC.br
Avenida João Dias, 3163, Santo Amaro, São Paulo, SP
CEP.: 04723-003</v>
      </c>
      <c r="K39" s="26" t="str">
        <f>VLOOKUP(I39,'Endereços Ponta A'!$A$2:$E$29,3,TRUE)</f>
        <v>-23.645191,-46.7306499</v>
      </c>
      <c r="L39" s="2" t="str">
        <f>VLOOKUP(I39,'Endereços Ponta A'!$A$2:$E$29,4,TRUE)</f>
        <v>Nome: Rogério Herrera Mendonca
E-mail: rogerio@pop-sp.rnp.br
Tel.: (11) 3091-8901</v>
      </c>
      <c r="M39" s="3" t="str">
        <f>VLOOKUP(I39,'Endereços Ponta A'!$A$2:$E$29,5,TRUE)</f>
        <v>não informado</v>
      </c>
    </row>
    <row r="40" spans="1:13" ht="46.5">
      <c r="A40" s="15">
        <v>38</v>
      </c>
      <c r="B40" s="18" t="s">
        <v>107</v>
      </c>
      <c r="C40" s="6" t="s">
        <v>109</v>
      </c>
      <c r="D40" s="6" t="s">
        <v>113</v>
      </c>
      <c r="E40" s="15">
        <v>1000</v>
      </c>
      <c r="F40" s="6" t="s">
        <v>391</v>
      </c>
      <c r="G40" s="20" t="s">
        <v>392</v>
      </c>
      <c r="H40" s="6" t="s">
        <v>393</v>
      </c>
      <c r="I40" s="5" t="s">
        <v>108</v>
      </c>
      <c r="J40" s="2" t="str">
        <f>VLOOKUP(I40,'Endereços Ponta A'!$A$2:$E$29,2,TRUE)</f>
        <v>NIC.br
Avenida João Dias, 3163, Santo Amaro, São Paulo, SP
CEP.: 04723-003</v>
      </c>
      <c r="K40" s="26" t="str">
        <f>VLOOKUP(I40,'Endereços Ponta A'!$A$2:$E$29,3,TRUE)</f>
        <v>-23.645191,-46.7306499</v>
      </c>
      <c r="L40" s="2" t="str">
        <f>VLOOKUP(I40,'Endereços Ponta A'!$A$2:$E$29,4,TRUE)</f>
        <v>Nome: Rogério Herrera Mendonca
E-mail: rogerio@pop-sp.rnp.br
Tel.: (11) 3091-8901</v>
      </c>
      <c r="M40" s="3" t="str">
        <f>VLOOKUP(I40,'Endereços Ponta A'!$A$2:$E$29,5,TRUE)</f>
        <v>não informado</v>
      </c>
    </row>
    <row r="41" spans="1:13" ht="46.5">
      <c r="A41" s="15">
        <v>39</v>
      </c>
      <c r="B41" s="18" t="s">
        <v>107</v>
      </c>
      <c r="C41" s="6" t="s">
        <v>109</v>
      </c>
      <c r="D41" s="6" t="s">
        <v>114</v>
      </c>
      <c r="E41" s="15">
        <v>1000</v>
      </c>
      <c r="F41" s="6" t="s">
        <v>394</v>
      </c>
      <c r="G41" s="20" t="s">
        <v>395</v>
      </c>
      <c r="H41" s="6" t="s">
        <v>396</v>
      </c>
      <c r="I41" s="5" t="s">
        <v>108</v>
      </c>
      <c r="J41" s="2" t="str">
        <f>VLOOKUP(I41,'Endereços Ponta A'!$A$2:$E$29,2,TRUE)</f>
        <v>NIC.br
Avenida João Dias, 3163, Santo Amaro, São Paulo, SP
CEP.: 04723-003</v>
      </c>
      <c r="K41" s="26" t="str">
        <f>VLOOKUP(I41,'Endereços Ponta A'!$A$2:$E$29,3,TRUE)</f>
        <v>-23.645191,-46.7306499</v>
      </c>
      <c r="L41" s="2" t="str">
        <f>VLOOKUP(I41,'Endereços Ponta A'!$A$2:$E$29,4,TRUE)</f>
        <v>Nome: Rogério Herrera Mendonca
E-mail: rogerio@pop-sp.rnp.br
Tel.: (11) 3091-8901</v>
      </c>
      <c r="M41" s="3" t="str">
        <f>VLOOKUP(I41,'Endereços Ponta A'!$A$2:$E$29,5,TRUE)</f>
        <v>não informado</v>
      </c>
    </row>
    <row r="42" spans="1:13" ht="46.5">
      <c r="A42" s="15">
        <v>40</v>
      </c>
      <c r="B42" s="18" t="s">
        <v>107</v>
      </c>
      <c r="C42" s="6" t="s">
        <v>109</v>
      </c>
      <c r="D42" s="6" t="s">
        <v>115</v>
      </c>
      <c r="E42" s="15">
        <v>1000</v>
      </c>
      <c r="F42" s="6" t="s">
        <v>397</v>
      </c>
      <c r="G42" s="20" t="s">
        <v>398</v>
      </c>
      <c r="H42" s="6" t="s">
        <v>399</v>
      </c>
      <c r="I42" s="5" t="s">
        <v>108</v>
      </c>
      <c r="J42" s="2" t="str">
        <f>VLOOKUP(I42,'Endereços Ponta A'!$A$2:$E$29,2,TRUE)</f>
        <v>NIC.br
Avenida João Dias, 3163, Santo Amaro, São Paulo, SP
CEP.: 04723-003</v>
      </c>
      <c r="K42" s="26" t="str">
        <f>VLOOKUP(I42,'Endereços Ponta A'!$A$2:$E$29,3,TRUE)</f>
        <v>-23.645191,-46.7306499</v>
      </c>
      <c r="L42" s="2" t="str">
        <f>VLOOKUP(I42,'Endereços Ponta A'!$A$2:$E$29,4,TRUE)</f>
        <v>Nome: Rogério Herrera Mendonca
E-mail: rogerio@pop-sp.rnp.br
Tel.: (11) 3091-8901</v>
      </c>
      <c r="M42" s="3" t="str">
        <f>VLOOKUP(I42,'Endereços Ponta A'!$A$2:$E$29,5,TRUE)</f>
        <v>não informado</v>
      </c>
    </row>
    <row r="43" spans="1:13" ht="46.5">
      <c r="A43" s="15">
        <v>41</v>
      </c>
      <c r="B43" s="18" t="s">
        <v>107</v>
      </c>
      <c r="C43" s="6" t="s">
        <v>116</v>
      </c>
      <c r="D43" s="6" t="s">
        <v>400</v>
      </c>
      <c r="E43" s="15">
        <v>1000</v>
      </c>
      <c r="F43" s="6" t="s">
        <v>401</v>
      </c>
      <c r="G43" s="20" t="s">
        <v>402</v>
      </c>
      <c r="H43" s="6" t="s">
        <v>403</v>
      </c>
      <c r="I43" s="5" t="s">
        <v>108</v>
      </c>
      <c r="J43" s="2" t="str">
        <f>VLOOKUP(I43,'Endereços Ponta A'!$A$2:$E$29,2,TRUE)</f>
        <v>NIC.br
Avenida João Dias, 3163, Santo Amaro, São Paulo, SP
CEP.: 04723-003</v>
      </c>
      <c r="K43" s="26" t="str">
        <f>VLOOKUP(I43,'Endereços Ponta A'!$A$2:$E$29,3,TRUE)</f>
        <v>-23.645191,-46.7306499</v>
      </c>
      <c r="L43" s="2" t="str">
        <f>VLOOKUP(I43,'Endereços Ponta A'!$A$2:$E$29,4,TRUE)</f>
        <v>Nome: Rogério Herrera Mendonca
E-mail: rogerio@pop-sp.rnp.br
Tel.: (11) 3091-8901</v>
      </c>
      <c r="M43" s="3" t="str">
        <f>VLOOKUP(I43,'Endereços Ponta A'!$A$2:$E$29,5,TRUE)</f>
        <v>não informado</v>
      </c>
    </row>
    <row r="44" spans="1:13" ht="35.25">
      <c r="A44" s="15">
        <v>42</v>
      </c>
      <c r="B44" s="18" t="s">
        <v>107</v>
      </c>
      <c r="C44" s="6" t="s">
        <v>118</v>
      </c>
      <c r="D44" s="6" t="s">
        <v>119</v>
      </c>
      <c r="E44" s="15">
        <v>3000</v>
      </c>
      <c r="F44" s="6" t="s">
        <v>404</v>
      </c>
      <c r="G44" s="20" t="s">
        <v>405</v>
      </c>
      <c r="H44" s="6" t="s">
        <v>406</v>
      </c>
      <c r="I44" s="5" t="s">
        <v>108</v>
      </c>
      <c r="J44" s="2" t="str">
        <f>VLOOKUP(I44,'Endereços Ponta A'!$A$2:$E$29,2,TRUE)</f>
        <v>NIC.br
Avenida João Dias, 3163, Santo Amaro, São Paulo, SP
CEP.: 04723-003</v>
      </c>
      <c r="K44" s="26" t="str">
        <f>VLOOKUP(I44,'Endereços Ponta A'!$A$2:$E$29,3,TRUE)</f>
        <v>-23.645191,-46.7306499</v>
      </c>
      <c r="L44" s="2" t="str">
        <f>VLOOKUP(I44,'Endereços Ponta A'!$A$2:$E$29,4,TRUE)</f>
        <v>Nome: Rogério Herrera Mendonca
E-mail: rogerio@pop-sp.rnp.br
Tel.: (11) 3091-8901</v>
      </c>
      <c r="M44" s="3" t="str">
        <f>VLOOKUP(I44,'Endereços Ponta A'!$A$2:$E$29,5,TRUE)</f>
        <v>não informado</v>
      </c>
    </row>
    <row r="45" spans="1:13" ht="46.5">
      <c r="A45" s="15">
        <v>43</v>
      </c>
      <c r="B45" s="18" t="s">
        <v>120</v>
      </c>
      <c r="C45" s="6" t="s">
        <v>122</v>
      </c>
      <c r="D45" s="6" t="s">
        <v>123</v>
      </c>
      <c r="E45" s="15">
        <v>1000</v>
      </c>
      <c r="F45" s="6" t="s">
        <v>407</v>
      </c>
      <c r="G45" s="20" t="s">
        <v>408</v>
      </c>
      <c r="H45" s="6" t="s">
        <v>409</v>
      </c>
      <c r="I45" s="5" t="s">
        <v>121</v>
      </c>
      <c r="J45" s="2" t="str">
        <f>VLOOKUP(I45,'Endereços Ponta A'!$A$2:$E$29,2,TRUE)</f>
        <v>UFT
Avenida NS 15, ALCNO 14, Bloco IV, Palmas, TO
CEP.: 77020-120</v>
      </c>
      <c r="K45" s="26" t="str">
        <f>VLOOKUP(I45,'Endereços Ponta A'!$A$2:$E$29,3,TRUE)</f>
        <v>-10.225831,-48.365484</v>
      </c>
      <c r="L45" s="2" t="str">
        <f>VLOOKUP(I45,'Endereços Ponta A'!$A$2:$E$29,4,TRUE)</f>
        <v>Nome: Junior Fernandes de Oliveira
E-mail: junior.fernandes@pop-to.rnp.br
Tels.: (63) 3232-4034 / (63) 99225-4783</v>
      </c>
      <c r="M45" s="3" t="str">
        <f>VLOOKUP(I45,'Endereços Ponta A'!$A$2:$E$29,5,TRUE)</f>
        <v>005.149.726/0001-04</v>
      </c>
    </row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49C3-1B0B-408D-BE04-D136C9DC1D55}"/>
</file>

<file path=customXml/itemProps2.xml><?xml version="1.0" encoding="utf-8"?>
<ds:datastoreItem xmlns:ds="http://schemas.openxmlformats.org/officeDocument/2006/customXml" ds:itemID="{52AAB04C-1CAE-4C8C-9743-847C4309A91D}"/>
</file>

<file path=customXml/itemProps3.xml><?xml version="1.0" encoding="utf-8"?>
<ds:datastoreItem xmlns:ds="http://schemas.openxmlformats.org/officeDocument/2006/customXml" ds:itemID="{01B027EF-9E5C-4DB9-986E-3A135589B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Rebecca Morena Muniz Paulo</cp:lastModifiedBy>
  <cp:revision/>
  <dcterms:created xsi:type="dcterms:W3CDTF">2006-09-16T00:00:00Z</dcterms:created>
  <dcterms:modified xsi:type="dcterms:W3CDTF">2025-10-17T19:05:05Z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